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_INVESTICE\0_VEREJNE_ZAKAZKY\2021\Šumavské sídliště III a IV\VV\"/>
    </mc:Choice>
  </mc:AlternateContent>
  <bookViews>
    <workbookView xWindow="0" yWindow="0" windowWidth="28800" windowHeight="14100" activeTab="2"/>
  </bookViews>
  <sheets>
    <sheet name="Rekapitulace stavby" sheetId="1" r:id="rId1"/>
    <sheet name="01a - Stavební úpravy - I..." sheetId="2" r:id="rId2"/>
    <sheet name="01b - Stavební úpravy - I..." sheetId="3" r:id="rId3"/>
    <sheet name="02a - Komunikace - III. e..." sheetId="4" r:id="rId4"/>
    <sheet name="02b - Komunikace - IV. etapa" sheetId="5" r:id="rId5"/>
    <sheet name="03a - Veřejné osvětlení -..." sheetId="6" r:id="rId6"/>
    <sheet name="03b - Veřejné osvětlení -..." sheetId="7" r:id="rId7"/>
    <sheet name="04a - Terénní a sadové úp..." sheetId="8" r:id="rId8"/>
    <sheet name="04b - Terénní a sadové úp..." sheetId="9" r:id="rId9"/>
    <sheet name="06a - Kanalizace - stoky ..." sheetId="10" r:id="rId10"/>
    <sheet name="06c - Kanalizace - přípoj..." sheetId="11" r:id="rId11"/>
    <sheet name="06b - Kanalizace - stoky ..." sheetId="12" r:id="rId12"/>
    <sheet name="06d - Kanalizace - přípoj..." sheetId="13" r:id="rId13"/>
    <sheet name="07a - Vodovod - řady III...." sheetId="14" r:id="rId14"/>
    <sheet name="07b - Vodovod - řady IV. ..." sheetId="15" r:id="rId15"/>
    <sheet name="07c - Vodovod - přípojky ..." sheetId="16" r:id="rId16"/>
    <sheet name="07d - Vodovod - přípojky ..." sheetId="17" r:id="rId17"/>
    <sheet name="08 - Přeložka plynovodu -..." sheetId="18" r:id="rId18"/>
  </sheets>
  <definedNames>
    <definedName name="_xlnm._FilterDatabase" localSheetId="1" hidden="1">'01a - Stavební úpravy - I...'!$C$125:$K$167</definedName>
    <definedName name="_xlnm._FilterDatabase" localSheetId="2" hidden="1">'01b - Stavební úpravy - I...'!$C$125:$K$161</definedName>
    <definedName name="_xlnm._FilterDatabase" localSheetId="3" hidden="1">'02a - Komunikace - III. e...'!$C$123:$K$187</definedName>
    <definedName name="_xlnm._FilterDatabase" localSheetId="4" hidden="1">'02b - Komunikace - IV. etapa'!$C$122:$K$198</definedName>
    <definedName name="_xlnm._FilterDatabase" localSheetId="5" hidden="1">'03a - Veřejné osvětlení -...'!$C$122:$K$178</definedName>
    <definedName name="_xlnm._FilterDatabase" localSheetId="6" hidden="1">'03b - Veřejné osvětlení -...'!$C$123:$K$191</definedName>
    <definedName name="_xlnm._FilterDatabase" localSheetId="7" hidden="1">'04a - Terénní a sadové úp...'!$C$121:$K$205</definedName>
    <definedName name="_xlnm._FilterDatabase" localSheetId="8" hidden="1">'04b - Terénní a sadové úp...'!$C$122:$K$247</definedName>
    <definedName name="_xlnm._FilterDatabase" localSheetId="9" hidden="1">'06a - Kanalizace - stoky ...'!$C$125:$K$202</definedName>
    <definedName name="_xlnm._FilterDatabase" localSheetId="11" hidden="1">'06b - Kanalizace - stoky ...'!$C$125:$K$255</definedName>
    <definedName name="_xlnm._FilterDatabase" localSheetId="10" hidden="1">'06c - Kanalizace - přípoj...'!$C$127:$K$212</definedName>
    <definedName name="_xlnm._FilterDatabase" localSheetId="12" hidden="1">'06d - Kanalizace - přípoj...'!$C$127:$K$214</definedName>
    <definedName name="_xlnm._FilterDatabase" localSheetId="13" hidden="1">'07a - Vodovod - řady III....'!$C$125:$K$202</definedName>
    <definedName name="_xlnm._FilterDatabase" localSheetId="14" hidden="1">'07b - Vodovod - řady IV. ...'!$C$125:$K$245</definedName>
    <definedName name="_xlnm._FilterDatabase" localSheetId="15" hidden="1">'07c - Vodovod - přípojky ...'!$C$125:$K$210</definedName>
    <definedName name="_xlnm._FilterDatabase" localSheetId="16" hidden="1">'07d - Vodovod - přípojky ...'!$C$125:$K$210</definedName>
    <definedName name="_xlnm._FilterDatabase" localSheetId="17" hidden="1">'08 - Přeložka plynovodu -...'!$C$117:$K$161</definedName>
    <definedName name="_xlnm.Print_Titles" localSheetId="1">'01a - Stavební úpravy - I...'!$125:$125</definedName>
    <definedName name="_xlnm.Print_Titles" localSheetId="2">'01b - Stavební úpravy - I...'!$125:$125</definedName>
    <definedName name="_xlnm.Print_Titles" localSheetId="3">'02a - Komunikace - III. e...'!$123:$123</definedName>
    <definedName name="_xlnm.Print_Titles" localSheetId="4">'02b - Komunikace - IV. etapa'!$122:$122</definedName>
    <definedName name="_xlnm.Print_Titles" localSheetId="5">'03a - Veřejné osvětlení -...'!$122:$122</definedName>
    <definedName name="_xlnm.Print_Titles" localSheetId="6">'03b - Veřejné osvětlení -...'!$123:$123</definedName>
    <definedName name="_xlnm.Print_Titles" localSheetId="7">'04a - Terénní a sadové úp...'!$121:$121</definedName>
    <definedName name="_xlnm.Print_Titles" localSheetId="8">'04b - Terénní a sadové úp...'!$122:$122</definedName>
    <definedName name="_xlnm.Print_Titles" localSheetId="9">'06a - Kanalizace - stoky ...'!$125:$125</definedName>
    <definedName name="_xlnm.Print_Titles" localSheetId="11">'06b - Kanalizace - stoky ...'!$125:$125</definedName>
    <definedName name="_xlnm.Print_Titles" localSheetId="10">'06c - Kanalizace - přípoj...'!$127:$127</definedName>
    <definedName name="_xlnm.Print_Titles" localSheetId="12">'06d - Kanalizace - přípoj...'!$127:$127</definedName>
    <definedName name="_xlnm.Print_Titles" localSheetId="13">'07a - Vodovod - řady III....'!$125:$125</definedName>
    <definedName name="_xlnm.Print_Titles" localSheetId="14">'07b - Vodovod - řady IV. ...'!$125:$125</definedName>
    <definedName name="_xlnm.Print_Titles" localSheetId="15">'07c - Vodovod - přípojky ...'!$125:$125</definedName>
    <definedName name="_xlnm.Print_Titles" localSheetId="16">'07d - Vodovod - přípojky ...'!$125:$125</definedName>
    <definedName name="_xlnm.Print_Titles" localSheetId="17">'08 - Přeložka plynovodu -...'!$117:$117</definedName>
    <definedName name="_xlnm.Print_Titles" localSheetId="0">'Rekapitulace stavby'!$92:$92</definedName>
    <definedName name="_xlnm.Print_Area" localSheetId="1">'01a - Stavební úpravy - I...'!$C$4:$J$76,'01a - Stavební úpravy - I...'!$C$82:$J$107,'01a - Stavební úpravy - I...'!$C$113:$J$167</definedName>
    <definedName name="_xlnm.Print_Area" localSheetId="2">'01b - Stavební úpravy - I...'!$C$4:$J$76,'01b - Stavební úpravy - I...'!$C$82:$J$107,'01b - Stavební úpravy - I...'!$C$113:$J$161</definedName>
    <definedName name="_xlnm.Print_Area" localSheetId="3">'02a - Komunikace - III. e...'!$C$4:$J$76,'02a - Komunikace - III. e...'!$C$82:$J$105,'02a - Komunikace - III. e...'!$C$111:$J$187</definedName>
    <definedName name="_xlnm.Print_Area" localSheetId="4">'02b - Komunikace - IV. etapa'!$C$4:$J$76,'02b - Komunikace - IV. etapa'!$C$82:$J$104,'02b - Komunikace - IV. etapa'!$C$110:$J$198</definedName>
    <definedName name="_xlnm.Print_Area" localSheetId="5">'03a - Veřejné osvětlení -...'!$C$4:$J$76,'03a - Veřejné osvětlení -...'!$C$82:$J$104,'03a - Veřejné osvětlení -...'!$C$110:$J$178</definedName>
    <definedName name="_xlnm.Print_Area" localSheetId="6">'03b - Veřejné osvětlení -...'!$C$4:$J$76,'03b - Veřejné osvětlení -...'!$C$82:$J$105,'03b - Veřejné osvětlení -...'!$C$111:$J$191</definedName>
    <definedName name="_xlnm.Print_Area" localSheetId="7">'04a - Terénní a sadové úp...'!$C$4:$J$76,'04a - Terénní a sadové úp...'!$C$82:$J$103,'04a - Terénní a sadové úp...'!$C$109:$J$205</definedName>
    <definedName name="_xlnm.Print_Area" localSheetId="8">'04b - Terénní a sadové úp...'!$C$4:$J$76,'04b - Terénní a sadové úp...'!$C$82:$J$104,'04b - Terénní a sadové úp...'!$C$110:$J$247</definedName>
    <definedName name="_xlnm.Print_Area" localSheetId="9">'06a - Kanalizace - stoky ...'!$C$4:$J$76,'06a - Kanalizace - stoky ...'!$C$82:$J$107,'06a - Kanalizace - stoky ...'!$C$113:$J$202</definedName>
    <definedName name="_xlnm.Print_Area" localSheetId="11">'06b - Kanalizace - stoky ...'!$C$4:$J$76,'06b - Kanalizace - stoky ...'!$C$82:$J$107,'06b - Kanalizace - stoky ...'!$C$113:$J$255</definedName>
    <definedName name="_xlnm.Print_Area" localSheetId="10">'06c - Kanalizace - přípoj...'!$C$4:$J$76,'06c - Kanalizace - přípoj...'!$C$82:$J$109,'06c - Kanalizace - přípoj...'!$C$115:$J$212</definedName>
    <definedName name="_xlnm.Print_Area" localSheetId="12">'06d - Kanalizace - přípoj...'!$C$4:$J$76,'06d - Kanalizace - přípoj...'!$C$82:$J$109,'06d - Kanalizace - přípoj...'!$C$115:$J$214</definedName>
    <definedName name="_xlnm.Print_Area" localSheetId="13">'07a - Vodovod - řady III....'!$C$4:$J$76,'07a - Vodovod - řady III....'!$C$82:$J$107,'07a - Vodovod - řady III....'!$C$113:$J$202</definedName>
    <definedName name="_xlnm.Print_Area" localSheetId="14">'07b - Vodovod - řady IV. ...'!$C$4:$J$76,'07b - Vodovod - řady IV. ...'!$C$82:$J$107,'07b - Vodovod - řady IV. ...'!$C$113:$J$245</definedName>
    <definedName name="_xlnm.Print_Area" localSheetId="15">'07c - Vodovod - přípojky ...'!$C$4:$J$76,'07c - Vodovod - přípojky ...'!$C$82:$J$107,'07c - Vodovod - přípojky ...'!$C$113:$J$210</definedName>
    <definedName name="_xlnm.Print_Area" localSheetId="16">'07d - Vodovod - přípojky ...'!$C$4:$J$76,'07d - Vodovod - přípojky ...'!$C$82:$J$107,'07d - Vodovod - přípojky ...'!$C$113:$J$210</definedName>
    <definedName name="_xlnm.Print_Area" localSheetId="17">'08 - Přeložka plynovodu -...'!$C$4:$J$76,'08 - Přeložka plynovodu -...'!$C$82:$J$99,'08 - Přeložka plynovodu -...'!$C$105:$J$161</definedName>
    <definedName name="_xlnm.Print_Area" localSheetId="0">'Rekapitulace stavby'!$D$4:$AO$76,'Rekapitulace stavby'!$C$82:$AQ$112</definedName>
  </definedNames>
  <calcPr calcId="162913"/>
</workbook>
</file>

<file path=xl/calcChain.xml><?xml version="1.0" encoding="utf-8"?>
<calcChain xmlns="http://schemas.openxmlformats.org/spreadsheetml/2006/main">
  <c r="J37" i="18" l="1"/>
  <c r="J36" i="18"/>
  <c r="AY111" i="1"/>
  <c r="J35" i="18"/>
  <c r="AX111" i="1"/>
  <c r="BI161" i="18"/>
  <c r="BH161" i="18"/>
  <c r="BG161" i="18"/>
  <c r="BF161" i="18"/>
  <c r="T161" i="18"/>
  <c r="R161" i="18"/>
  <c r="P161" i="18"/>
  <c r="BI160" i="18"/>
  <c r="BH160" i="18"/>
  <c r="BG160" i="18"/>
  <c r="BF160" i="18"/>
  <c r="T160" i="18"/>
  <c r="R160" i="18"/>
  <c r="P160" i="18"/>
  <c r="BI159" i="18"/>
  <c r="BH159" i="18"/>
  <c r="BG159" i="18"/>
  <c r="BF159" i="18"/>
  <c r="T159" i="18"/>
  <c r="R159" i="18"/>
  <c r="P159" i="18"/>
  <c r="BI158" i="18"/>
  <c r="BH158" i="18"/>
  <c r="BG158" i="18"/>
  <c r="BF158" i="18"/>
  <c r="T158" i="18"/>
  <c r="R158" i="18"/>
  <c r="P158" i="18"/>
  <c r="BI157" i="18"/>
  <c r="BH157" i="18"/>
  <c r="BG157" i="18"/>
  <c r="BF157" i="18"/>
  <c r="T157" i="18"/>
  <c r="R157" i="18"/>
  <c r="P157" i="18"/>
  <c r="BI156" i="18"/>
  <c r="BH156" i="18"/>
  <c r="BG156" i="18"/>
  <c r="BF156" i="18"/>
  <c r="T156" i="18"/>
  <c r="R156" i="18"/>
  <c r="P156" i="18"/>
  <c r="BI155" i="18"/>
  <c r="BH155" i="18"/>
  <c r="BG155" i="18"/>
  <c r="BF155" i="18"/>
  <c r="T155" i="18"/>
  <c r="R155" i="18"/>
  <c r="P155" i="18"/>
  <c r="BI154" i="18"/>
  <c r="BH154" i="18"/>
  <c r="BG154" i="18"/>
  <c r="BF154" i="18"/>
  <c r="T154" i="18"/>
  <c r="R154" i="18"/>
  <c r="P154" i="18"/>
  <c r="BI153" i="18"/>
  <c r="BH153" i="18"/>
  <c r="BG153" i="18"/>
  <c r="BF153" i="18"/>
  <c r="T153" i="18"/>
  <c r="R153" i="18"/>
  <c r="P153" i="18"/>
  <c r="BI152" i="18"/>
  <c r="BH152" i="18"/>
  <c r="BG152" i="18"/>
  <c r="BF152" i="18"/>
  <c r="T152" i="18"/>
  <c r="R152" i="18"/>
  <c r="P152" i="18"/>
  <c r="BI151" i="18"/>
  <c r="BH151" i="18"/>
  <c r="BG151" i="18"/>
  <c r="BF151" i="18"/>
  <c r="T151" i="18"/>
  <c r="R151" i="18"/>
  <c r="P151" i="18"/>
  <c r="BI150" i="18"/>
  <c r="BH150" i="18"/>
  <c r="BG150" i="18"/>
  <c r="BF150" i="18"/>
  <c r="T150" i="18"/>
  <c r="R150" i="18"/>
  <c r="P150" i="18"/>
  <c r="BI149" i="18"/>
  <c r="BH149" i="18"/>
  <c r="BG149" i="18"/>
  <c r="BF149" i="18"/>
  <c r="T149" i="18"/>
  <c r="R149" i="18"/>
  <c r="P149" i="18"/>
  <c r="BI146" i="18"/>
  <c r="BH146" i="18"/>
  <c r="BG146" i="18"/>
  <c r="BF146" i="18"/>
  <c r="T146" i="18"/>
  <c r="R146" i="18"/>
  <c r="P146" i="18"/>
  <c r="BI145" i="18"/>
  <c r="BH145" i="18"/>
  <c r="BG145" i="18"/>
  <c r="BF145" i="18"/>
  <c r="T145" i="18"/>
  <c r="R145" i="18"/>
  <c r="P145" i="18"/>
  <c r="BI144" i="18"/>
  <c r="BH144" i="18"/>
  <c r="BG144" i="18"/>
  <c r="BF144" i="18"/>
  <c r="T144" i="18"/>
  <c r="R144" i="18"/>
  <c r="P144" i="18"/>
  <c r="BI143" i="18"/>
  <c r="BH143" i="18"/>
  <c r="BG143" i="18"/>
  <c r="BF143" i="18"/>
  <c r="T143" i="18"/>
  <c r="R143" i="18"/>
  <c r="P143" i="18"/>
  <c r="BI142" i="18"/>
  <c r="BH142" i="18"/>
  <c r="BG142" i="18"/>
  <c r="BF142" i="18"/>
  <c r="T142" i="18"/>
  <c r="R142" i="18"/>
  <c r="P142" i="18"/>
  <c r="BI141" i="18"/>
  <c r="BH141" i="18"/>
  <c r="BG141" i="18"/>
  <c r="BF141" i="18"/>
  <c r="T141" i="18"/>
  <c r="R141" i="18"/>
  <c r="P141" i="18"/>
  <c r="BI140" i="18"/>
  <c r="BH140" i="18"/>
  <c r="BG140" i="18"/>
  <c r="BF140" i="18"/>
  <c r="T140" i="18"/>
  <c r="R140" i="18"/>
  <c r="P140" i="18"/>
  <c r="BI139" i="18"/>
  <c r="BH139" i="18"/>
  <c r="BG139" i="18"/>
  <c r="BF139" i="18"/>
  <c r="T139" i="18"/>
  <c r="R139" i="18"/>
  <c r="P139" i="18"/>
  <c r="BI138" i="18"/>
  <c r="BH138" i="18"/>
  <c r="BG138" i="18"/>
  <c r="BF138" i="18"/>
  <c r="T138" i="18"/>
  <c r="R138" i="18"/>
  <c r="P138" i="18"/>
  <c r="BI137" i="18"/>
  <c r="BH137" i="18"/>
  <c r="BG137" i="18"/>
  <c r="BF137" i="18"/>
  <c r="T137" i="18"/>
  <c r="R137" i="18"/>
  <c r="P137" i="18"/>
  <c r="BI136" i="18"/>
  <c r="BH136" i="18"/>
  <c r="BG136" i="18"/>
  <c r="BF136" i="18"/>
  <c r="T136" i="18"/>
  <c r="R136" i="18"/>
  <c r="P136" i="18"/>
  <c r="BI135" i="18"/>
  <c r="BH135" i="18"/>
  <c r="BG135" i="18"/>
  <c r="BF135" i="18"/>
  <c r="T135" i="18"/>
  <c r="R135" i="18"/>
  <c r="P135" i="18"/>
  <c r="BI134" i="18"/>
  <c r="BH134" i="18"/>
  <c r="BG134" i="18"/>
  <c r="BF134" i="18"/>
  <c r="T134" i="18"/>
  <c r="R134" i="18"/>
  <c r="P134" i="18"/>
  <c r="BI133" i="18"/>
  <c r="BH133" i="18"/>
  <c r="BG133" i="18"/>
  <c r="BF133" i="18"/>
  <c r="T133" i="18"/>
  <c r="R133" i="18"/>
  <c r="P133" i="18"/>
  <c r="BI132" i="18"/>
  <c r="BH132" i="18"/>
  <c r="BG132" i="18"/>
  <c r="BF132" i="18"/>
  <c r="T132" i="18"/>
  <c r="R132" i="18"/>
  <c r="P132" i="18"/>
  <c r="BI131" i="18"/>
  <c r="BH131" i="18"/>
  <c r="BG131" i="18"/>
  <c r="BF131" i="18"/>
  <c r="T131" i="18"/>
  <c r="R131" i="18"/>
  <c r="P131" i="18"/>
  <c r="BI130" i="18"/>
  <c r="BH130" i="18"/>
  <c r="BG130" i="18"/>
  <c r="BF130" i="18"/>
  <c r="T130" i="18"/>
  <c r="R130" i="18"/>
  <c r="P130" i="18"/>
  <c r="BI129" i="18"/>
  <c r="BH129" i="18"/>
  <c r="BG129" i="18"/>
  <c r="BF129" i="18"/>
  <c r="T129" i="18"/>
  <c r="R129" i="18"/>
  <c r="P129" i="18"/>
  <c r="BI128" i="18"/>
  <c r="BH128" i="18"/>
  <c r="BG128" i="18"/>
  <c r="BF128" i="18"/>
  <c r="T128" i="18"/>
  <c r="R128" i="18"/>
  <c r="P128" i="18"/>
  <c r="BI127" i="18"/>
  <c r="BH127" i="18"/>
  <c r="BG127" i="18"/>
  <c r="BF127" i="18"/>
  <c r="T127" i="18"/>
  <c r="R127" i="18"/>
  <c r="P127" i="18"/>
  <c r="BI126" i="18"/>
  <c r="BH126" i="18"/>
  <c r="BG126" i="18"/>
  <c r="BF126" i="18"/>
  <c r="T126" i="18"/>
  <c r="R126" i="18"/>
  <c r="P126" i="18"/>
  <c r="BI125" i="18"/>
  <c r="BH125" i="18"/>
  <c r="BG125" i="18"/>
  <c r="BF125" i="18"/>
  <c r="T125" i="18"/>
  <c r="R125" i="18"/>
  <c r="P125" i="18"/>
  <c r="BI124" i="18"/>
  <c r="BH124" i="18"/>
  <c r="BG124" i="18"/>
  <c r="BF124" i="18"/>
  <c r="T124" i="18"/>
  <c r="R124" i="18"/>
  <c r="P124" i="18"/>
  <c r="BI123" i="18"/>
  <c r="BH123" i="18"/>
  <c r="BG123" i="18"/>
  <c r="BF123" i="18"/>
  <c r="T123" i="18"/>
  <c r="R123" i="18"/>
  <c r="P123" i="18"/>
  <c r="BI122" i="18"/>
  <c r="BH122" i="18"/>
  <c r="BG122" i="18"/>
  <c r="BF122" i="18"/>
  <c r="T122" i="18"/>
  <c r="R122" i="18"/>
  <c r="P122" i="18"/>
  <c r="BI121" i="18"/>
  <c r="BH121" i="18"/>
  <c r="BG121" i="18"/>
  <c r="BF121" i="18"/>
  <c r="T121" i="18"/>
  <c r="R121" i="18"/>
  <c r="P121" i="18"/>
  <c r="BI120" i="18"/>
  <c r="BH120" i="18"/>
  <c r="BG120" i="18"/>
  <c r="BF120" i="18"/>
  <c r="T120" i="18"/>
  <c r="R120" i="18"/>
  <c r="P120" i="18"/>
  <c r="BI119" i="18"/>
  <c r="BH119" i="18"/>
  <c r="BG119" i="18"/>
  <c r="BF119" i="18"/>
  <c r="T119" i="18"/>
  <c r="R119" i="18"/>
  <c r="P119" i="18"/>
  <c r="F112" i="18"/>
  <c r="E110" i="18"/>
  <c r="F89" i="18"/>
  <c r="E87" i="18"/>
  <c r="J24" i="18"/>
  <c r="E24" i="18"/>
  <c r="J115" i="18" s="1"/>
  <c r="J23" i="18"/>
  <c r="J21" i="18"/>
  <c r="E21" i="18"/>
  <c r="J114" i="18"/>
  <c r="J20" i="18"/>
  <c r="J18" i="18"/>
  <c r="E18" i="18"/>
  <c r="F92" i="18" s="1"/>
  <c r="J17" i="18"/>
  <c r="J15" i="18"/>
  <c r="E15" i="18"/>
  <c r="F114" i="18"/>
  <c r="J14" i="18"/>
  <c r="J12" i="18"/>
  <c r="J112" i="18"/>
  <c r="E7" i="18"/>
  <c r="E108" i="18"/>
  <c r="J37" i="17"/>
  <c r="J36" i="17"/>
  <c r="AY110" i="1"/>
  <c r="J35" i="17"/>
  <c r="AX110" i="1" s="1"/>
  <c r="BI210" i="17"/>
  <c r="BH210" i="17"/>
  <c r="BG210" i="17"/>
  <c r="BF210" i="17"/>
  <c r="T210" i="17"/>
  <c r="R210" i="17"/>
  <c r="P210" i="17"/>
  <c r="BI209" i="17"/>
  <c r="BH209" i="17"/>
  <c r="BG209" i="17"/>
  <c r="BF209" i="17"/>
  <c r="T209" i="17"/>
  <c r="R209" i="17"/>
  <c r="P209" i="17"/>
  <c r="BI208" i="17"/>
  <c r="BH208" i="17"/>
  <c r="BG208" i="17"/>
  <c r="BF208" i="17"/>
  <c r="T208" i="17"/>
  <c r="R208" i="17"/>
  <c r="P208" i="17"/>
  <c r="BI207" i="17"/>
  <c r="BH207" i="17"/>
  <c r="BG207" i="17"/>
  <c r="BF207" i="17"/>
  <c r="T207" i="17"/>
  <c r="R207" i="17"/>
  <c r="P207" i="17"/>
  <c r="BI206" i="17"/>
  <c r="BH206" i="17"/>
  <c r="BG206" i="17"/>
  <c r="BF206" i="17"/>
  <c r="T206" i="17"/>
  <c r="R206" i="17"/>
  <c r="P206" i="17"/>
  <c r="BI205" i="17"/>
  <c r="BH205" i="17"/>
  <c r="BG205" i="17"/>
  <c r="BF205" i="17"/>
  <c r="T205" i="17"/>
  <c r="R205" i="17"/>
  <c r="P205" i="17"/>
  <c r="BI204" i="17"/>
  <c r="BH204" i="17"/>
  <c r="BG204" i="17"/>
  <c r="BF204" i="17"/>
  <c r="T204" i="17"/>
  <c r="R204" i="17"/>
  <c r="P204" i="17"/>
  <c r="BI203" i="17"/>
  <c r="BH203" i="17"/>
  <c r="BG203" i="17"/>
  <c r="BF203" i="17"/>
  <c r="T203" i="17"/>
  <c r="R203" i="17"/>
  <c r="P203" i="17"/>
  <c r="BI202" i="17"/>
  <c r="BH202" i="17"/>
  <c r="BG202" i="17"/>
  <c r="BF202" i="17"/>
  <c r="T202" i="17"/>
  <c r="R202" i="17"/>
  <c r="P202" i="17"/>
  <c r="BI201" i="17"/>
  <c r="BH201" i="17"/>
  <c r="BG201" i="17"/>
  <c r="BF201" i="17"/>
  <c r="T201" i="17"/>
  <c r="R201" i="17"/>
  <c r="P201" i="17"/>
  <c r="BI200" i="17"/>
  <c r="BH200" i="17"/>
  <c r="BG200" i="17"/>
  <c r="BF200" i="17"/>
  <c r="T200" i="17"/>
  <c r="R200" i="17"/>
  <c r="P200" i="17"/>
  <c r="BI199" i="17"/>
  <c r="BH199" i="17"/>
  <c r="BG199" i="17"/>
  <c r="BF199" i="17"/>
  <c r="T199" i="17"/>
  <c r="R199" i="17"/>
  <c r="P199" i="17"/>
  <c r="BI198" i="17"/>
  <c r="BH198" i="17"/>
  <c r="BG198" i="17"/>
  <c r="BF198" i="17"/>
  <c r="T198" i="17"/>
  <c r="R198" i="17"/>
  <c r="P198" i="17"/>
  <c r="BI195" i="17"/>
  <c r="BH195" i="17"/>
  <c r="BG195" i="17"/>
  <c r="BF195" i="17"/>
  <c r="T195" i="17"/>
  <c r="R195" i="17"/>
  <c r="P195" i="17"/>
  <c r="BI194" i="17"/>
  <c r="BH194" i="17"/>
  <c r="BG194" i="17"/>
  <c r="BF194" i="17"/>
  <c r="T194" i="17"/>
  <c r="R194" i="17"/>
  <c r="P194" i="17"/>
  <c r="BI193" i="17"/>
  <c r="BH193" i="17"/>
  <c r="BG193" i="17"/>
  <c r="BF193" i="17"/>
  <c r="T193" i="17"/>
  <c r="R193" i="17"/>
  <c r="P193" i="17"/>
  <c r="BI192" i="17"/>
  <c r="BH192" i="17"/>
  <c r="BG192" i="17"/>
  <c r="BF192" i="17"/>
  <c r="T192" i="17"/>
  <c r="R192" i="17"/>
  <c r="P192" i="17"/>
  <c r="BI191" i="17"/>
  <c r="BH191" i="17"/>
  <c r="BG191" i="17"/>
  <c r="BF191" i="17"/>
  <c r="T191" i="17"/>
  <c r="R191" i="17"/>
  <c r="P191" i="17"/>
  <c r="BI189" i="17"/>
  <c r="BH189" i="17"/>
  <c r="BG189" i="17"/>
  <c r="BF189" i="17"/>
  <c r="T189" i="17"/>
  <c r="R189" i="17"/>
  <c r="P189" i="17"/>
  <c r="BI188" i="17"/>
  <c r="BH188" i="17"/>
  <c r="BG188" i="17"/>
  <c r="BF188" i="17"/>
  <c r="T188" i="17"/>
  <c r="R188" i="17"/>
  <c r="P188" i="17"/>
  <c r="BI186" i="17"/>
  <c r="BH186" i="17"/>
  <c r="BG186" i="17"/>
  <c r="BF186" i="17"/>
  <c r="T186" i="17"/>
  <c r="T185" i="17" s="1"/>
  <c r="R186" i="17"/>
  <c r="R185" i="17" s="1"/>
  <c r="P186" i="17"/>
  <c r="P185" i="17"/>
  <c r="BI184" i="17"/>
  <c r="BH184" i="17"/>
  <c r="BG184" i="17"/>
  <c r="BF184" i="17"/>
  <c r="T184" i="17"/>
  <c r="R184" i="17"/>
  <c r="P184" i="17"/>
  <c r="BI183" i="17"/>
  <c r="BH183" i="17"/>
  <c r="BG183" i="17"/>
  <c r="BF183" i="17"/>
  <c r="T183" i="17"/>
  <c r="R183" i="17"/>
  <c r="P183" i="17"/>
  <c r="BI182" i="17"/>
  <c r="BH182" i="17"/>
  <c r="BG182" i="17"/>
  <c r="BF182" i="17"/>
  <c r="T182" i="17"/>
  <c r="R182" i="17"/>
  <c r="P182" i="17"/>
  <c r="BI181" i="17"/>
  <c r="BH181" i="17"/>
  <c r="BG181" i="17"/>
  <c r="BF181" i="17"/>
  <c r="T181" i="17"/>
  <c r="R181" i="17"/>
  <c r="P181" i="17"/>
  <c r="BI180" i="17"/>
  <c r="BH180" i="17"/>
  <c r="BG180" i="17"/>
  <c r="BF180" i="17"/>
  <c r="T180" i="17"/>
  <c r="R180" i="17"/>
  <c r="P180" i="17"/>
  <c r="BI179" i="17"/>
  <c r="BH179" i="17"/>
  <c r="BG179" i="17"/>
  <c r="BF179" i="17"/>
  <c r="T179" i="17"/>
  <c r="R179" i="17"/>
  <c r="P179" i="17"/>
  <c r="BI178" i="17"/>
  <c r="BH178" i="17"/>
  <c r="BG178" i="17"/>
  <c r="BF178" i="17"/>
  <c r="T178" i="17"/>
  <c r="R178" i="17"/>
  <c r="P178" i="17"/>
  <c r="BI177" i="17"/>
  <c r="BH177" i="17"/>
  <c r="BG177" i="17"/>
  <c r="BF177" i="17"/>
  <c r="T177" i="17"/>
  <c r="R177" i="17"/>
  <c r="P177" i="17"/>
  <c r="BI176" i="17"/>
  <c r="BH176" i="17"/>
  <c r="BG176" i="17"/>
  <c r="BF176" i="17"/>
  <c r="T176" i="17"/>
  <c r="R176" i="17"/>
  <c r="P176" i="17"/>
  <c r="BI175" i="17"/>
  <c r="BH175" i="17"/>
  <c r="BG175" i="17"/>
  <c r="BF175" i="17"/>
  <c r="T175" i="17"/>
  <c r="R175" i="17"/>
  <c r="P175" i="17"/>
  <c r="BI174" i="17"/>
  <c r="BH174" i="17"/>
  <c r="BG174" i="17"/>
  <c r="BF174" i="17"/>
  <c r="T174" i="17"/>
  <c r="R174" i="17"/>
  <c r="P174" i="17"/>
  <c r="BI173" i="17"/>
  <c r="BH173" i="17"/>
  <c r="BG173" i="17"/>
  <c r="BF173" i="17"/>
  <c r="T173" i="17"/>
  <c r="R173" i="17"/>
  <c r="P173" i="17"/>
  <c r="BI172" i="17"/>
  <c r="BH172" i="17"/>
  <c r="BG172" i="17"/>
  <c r="BF172" i="17"/>
  <c r="T172" i="17"/>
  <c r="R172" i="17"/>
  <c r="P172" i="17"/>
  <c r="BI171" i="17"/>
  <c r="BH171" i="17"/>
  <c r="BG171" i="17"/>
  <c r="BF171" i="17"/>
  <c r="T171" i="17"/>
  <c r="R171" i="17"/>
  <c r="P171" i="17"/>
  <c r="BI170" i="17"/>
  <c r="BH170" i="17"/>
  <c r="BG170" i="17"/>
  <c r="BF170" i="17"/>
  <c r="T170" i="17"/>
  <c r="R170" i="17"/>
  <c r="P170" i="17"/>
  <c r="BI169" i="17"/>
  <c r="BH169" i="17"/>
  <c r="BG169" i="17"/>
  <c r="BF169" i="17"/>
  <c r="T169" i="17"/>
  <c r="R169" i="17"/>
  <c r="P169" i="17"/>
  <c r="BI168" i="17"/>
  <c r="BH168" i="17"/>
  <c r="BG168" i="17"/>
  <c r="BF168" i="17"/>
  <c r="T168" i="17"/>
  <c r="R168" i="17"/>
  <c r="P168" i="17"/>
  <c r="BI167" i="17"/>
  <c r="BH167" i="17"/>
  <c r="BG167" i="17"/>
  <c r="BF167" i="17"/>
  <c r="T167" i="17"/>
  <c r="R167" i="17"/>
  <c r="P167" i="17"/>
  <c r="BI166" i="17"/>
  <c r="BH166" i="17"/>
  <c r="BG166" i="17"/>
  <c r="BF166" i="17"/>
  <c r="T166" i="17"/>
  <c r="R166" i="17"/>
  <c r="P166" i="17"/>
  <c r="BI165" i="17"/>
  <c r="BH165" i="17"/>
  <c r="BG165" i="17"/>
  <c r="BF165" i="17"/>
  <c r="T165" i="17"/>
  <c r="R165" i="17"/>
  <c r="P165" i="17"/>
  <c r="BI164" i="17"/>
  <c r="BH164" i="17"/>
  <c r="BG164" i="17"/>
  <c r="BF164" i="17"/>
  <c r="T164" i="17"/>
  <c r="R164" i="17"/>
  <c r="P164" i="17"/>
  <c r="BI163" i="17"/>
  <c r="BH163" i="17"/>
  <c r="BG163" i="17"/>
  <c r="BF163" i="17"/>
  <c r="T163" i="17"/>
  <c r="R163" i="17"/>
  <c r="P163" i="17"/>
  <c r="BI162" i="17"/>
  <c r="BH162" i="17"/>
  <c r="BG162" i="17"/>
  <c r="BF162" i="17"/>
  <c r="T162" i="17"/>
  <c r="R162" i="17"/>
  <c r="P162" i="17"/>
  <c r="BI161" i="17"/>
  <c r="BH161" i="17"/>
  <c r="BG161" i="17"/>
  <c r="BF161" i="17"/>
  <c r="T161" i="17"/>
  <c r="R161" i="17"/>
  <c r="P161" i="17"/>
  <c r="BI160" i="17"/>
  <c r="BH160" i="17"/>
  <c r="BG160" i="17"/>
  <c r="BF160" i="17"/>
  <c r="T160" i="17"/>
  <c r="R160" i="17"/>
  <c r="P160" i="17"/>
  <c r="BI158" i="17"/>
  <c r="BH158" i="17"/>
  <c r="BG158" i="17"/>
  <c r="BF158" i="17"/>
  <c r="T158" i="17"/>
  <c r="T157" i="17" s="1"/>
  <c r="R158" i="17"/>
  <c r="R157" i="17" s="1"/>
  <c r="P158" i="17"/>
  <c r="P157" i="17" s="1"/>
  <c r="BI156" i="17"/>
  <c r="BH156" i="17"/>
  <c r="BG156" i="17"/>
  <c r="BF156" i="17"/>
  <c r="T156" i="17"/>
  <c r="T155" i="17" s="1"/>
  <c r="R156" i="17"/>
  <c r="R155" i="17" s="1"/>
  <c r="P156" i="17"/>
  <c r="P155" i="17" s="1"/>
  <c r="BI154" i="17"/>
  <c r="BH154" i="17"/>
  <c r="BG154" i="17"/>
  <c r="BF154" i="17"/>
  <c r="T154" i="17"/>
  <c r="R154" i="17"/>
  <c r="P154" i="17"/>
  <c r="BI153" i="17"/>
  <c r="BH153" i="17"/>
  <c r="BG153" i="17"/>
  <c r="BF153" i="17"/>
  <c r="T153" i="17"/>
  <c r="R153" i="17"/>
  <c r="P153" i="17"/>
  <c r="BI152" i="17"/>
  <c r="BH152" i="17"/>
  <c r="BG152" i="17"/>
  <c r="BF152" i="17"/>
  <c r="T152" i="17"/>
  <c r="R152" i="17"/>
  <c r="P152" i="17"/>
  <c r="BI151" i="17"/>
  <c r="BH151" i="17"/>
  <c r="BG151" i="17"/>
  <c r="BF151" i="17"/>
  <c r="T151" i="17"/>
  <c r="R151" i="17"/>
  <c r="P151" i="17"/>
  <c r="BI150" i="17"/>
  <c r="BH150" i="17"/>
  <c r="BG150" i="17"/>
  <c r="BF150" i="17"/>
  <c r="T150" i="17"/>
  <c r="R150" i="17"/>
  <c r="P150" i="17"/>
  <c r="BI149" i="17"/>
  <c r="BH149" i="17"/>
  <c r="BG149" i="17"/>
  <c r="BF149" i="17"/>
  <c r="T149" i="17"/>
  <c r="R149" i="17"/>
  <c r="P149" i="17"/>
  <c r="BI148" i="17"/>
  <c r="BH148" i="17"/>
  <c r="BG148" i="17"/>
  <c r="BF148" i="17"/>
  <c r="T148" i="17"/>
  <c r="R148" i="17"/>
  <c r="P148" i="17"/>
  <c r="BI147" i="17"/>
  <c r="BH147" i="17"/>
  <c r="BG147" i="17"/>
  <c r="BF147" i="17"/>
  <c r="T147" i="17"/>
  <c r="R147" i="17"/>
  <c r="P147" i="17"/>
  <c r="BI146" i="17"/>
  <c r="BH146" i="17"/>
  <c r="BG146" i="17"/>
  <c r="BF146" i="17"/>
  <c r="T146" i="17"/>
  <c r="R146" i="17"/>
  <c r="P146" i="17"/>
  <c r="BI145" i="17"/>
  <c r="BH145" i="17"/>
  <c r="BG145" i="17"/>
  <c r="BF145" i="17"/>
  <c r="T145" i="17"/>
  <c r="R145" i="17"/>
  <c r="P145" i="17"/>
  <c r="BI144" i="17"/>
  <c r="BH144" i="17"/>
  <c r="BG144" i="17"/>
  <c r="BF144" i="17"/>
  <c r="T144" i="17"/>
  <c r="R144" i="17"/>
  <c r="P144" i="17"/>
  <c r="BI143" i="17"/>
  <c r="BH143" i="17"/>
  <c r="BG143" i="17"/>
  <c r="BF143" i="17"/>
  <c r="T143" i="17"/>
  <c r="R143" i="17"/>
  <c r="P143" i="17"/>
  <c r="BI142" i="17"/>
  <c r="BH142" i="17"/>
  <c r="BG142" i="17"/>
  <c r="BF142" i="17"/>
  <c r="T142" i="17"/>
  <c r="R142" i="17"/>
  <c r="P142" i="17"/>
  <c r="BI141" i="17"/>
  <c r="BH141" i="17"/>
  <c r="BG141" i="17"/>
  <c r="BF141" i="17"/>
  <c r="T141" i="17"/>
  <c r="R141" i="17"/>
  <c r="P141" i="17"/>
  <c r="BI140" i="17"/>
  <c r="BH140" i="17"/>
  <c r="BG140" i="17"/>
  <c r="BF140" i="17"/>
  <c r="T140" i="17"/>
  <c r="R140" i="17"/>
  <c r="P140" i="17"/>
  <c r="BI139" i="17"/>
  <c r="BH139" i="17"/>
  <c r="BG139" i="17"/>
  <c r="BF139" i="17"/>
  <c r="T139" i="17"/>
  <c r="R139" i="17"/>
  <c r="P139" i="17"/>
  <c r="BI138" i="17"/>
  <c r="BH138" i="17"/>
  <c r="BG138" i="17"/>
  <c r="BF138" i="17"/>
  <c r="T138" i="17"/>
  <c r="R138" i="17"/>
  <c r="P138" i="17"/>
  <c r="BI137" i="17"/>
  <c r="BH137" i="17"/>
  <c r="BG137" i="17"/>
  <c r="BF137" i="17"/>
  <c r="T137" i="17"/>
  <c r="R137" i="17"/>
  <c r="P137" i="17"/>
  <c r="BI136" i="17"/>
  <c r="BH136" i="17"/>
  <c r="BG136" i="17"/>
  <c r="BF136" i="17"/>
  <c r="T136" i="17"/>
  <c r="R136" i="17"/>
  <c r="P136" i="17"/>
  <c r="BI135" i="17"/>
  <c r="BH135" i="17"/>
  <c r="BG135" i="17"/>
  <c r="BF135" i="17"/>
  <c r="T135" i="17"/>
  <c r="R135" i="17"/>
  <c r="P135" i="17"/>
  <c r="BI134" i="17"/>
  <c r="BH134" i="17"/>
  <c r="BG134" i="17"/>
  <c r="BF134" i="17"/>
  <c r="T134" i="17"/>
  <c r="R134" i="17"/>
  <c r="P134" i="17"/>
  <c r="BI133" i="17"/>
  <c r="BH133" i="17"/>
  <c r="BG133" i="17"/>
  <c r="BF133" i="17"/>
  <c r="T133" i="17"/>
  <c r="R133" i="17"/>
  <c r="P133" i="17"/>
  <c r="BI132" i="17"/>
  <c r="BH132" i="17"/>
  <c r="BG132" i="17"/>
  <c r="BF132" i="17"/>
  <c r="T132" i="17"/>
  <c r="R132" i="17"/>
  <c r="P132" i="17"/>
  <c r="BI131" i="17"/>
  <c r="BH131" i="17"/>
  <c r="BG131" i="17"/>
  <c r="BF131" i="17"/>
  <c r="T131" i="17"/>
  <c r="R131" i="17"/>
  <c r="P131" i="17"/>
  <c r="BI130" i="17"/>
  <c r="BH130" i="17"/>
  <c r="BG130" i="17"/>
  <c r="BF130" i="17"/>
  <c r="T130" i="17"/>
  <c r="R130" i="17"/>
  <c r="P130" i="17"/>
  <c r="BI129" i="17"/>
  <c r="BH129" i="17"/>
  <c r="BG129" i="17"/>
  <c r="BF129" i="17"/>
  <c r="T129" i="17"/>
  <c r="R129" i="17"/>
  <c r="P129" i="17"/>
  <c r="F120" i="17"/>
  <c r="E118" i="17"/>
  <c r="F89" i="17"/>
  <c r="E87" i="17"/>
  <c r="J24" i="17"/>
  <c r="E24" i="17"/>
  <c r="J123" i="17"/>
  <c r="J23" i="17"/>
  <c r="J21" i="17"/>
  <c r="E21" i="17"/>
  <c r="J91" i="17" s="1"/>
  <c r="J20" i="17"/>
  <c r="J18" i="17"/>
  <c r="E18" i="17"/>
  <c r="F123" i="17"/>
  <c r="J17" i="17"/>
  <c r="J15" i="17"/>
  <c r="E15" i="17"/>
  <c r="F91" i="17" s="1"/>
  <c r="J14" i="17"/>
  <c r="J12" i="17"/>
  <c r="J120" i="17" s="1"/>
  <c r="E7" i="17"/>
  <c r="E116" i="17" s="1"/>
  <c r="J37" i="16"/>
  <c r="J36" i="16"/>
  <c r="AY109" i="1" s="1"/>
  <c r="J35" i="16"/>
  <c r="AX109" i="1"/>
  <c r="BI210" i="16"/>
  <c r="BH210" i="16"/>
  <c r="BG210" i="16"/>
  <c r="BF210" i="16"/>
  <c r="T210" i="16"/>
  <c r="R210" i="16"/>
  <c r="P210" i="16"/>
  <c r="BI209" i="16"/>
  <c r="BH209" i="16"/>
  <c r="BG209" i="16"/>
  <c r="BF209" i="16"/>
  <c r="T209" i="16"/>
  <c r="R209" i="16"/>
  <c r="P209" i="16"/>
  <c r="BI208" i="16"/>
  <c r="BH208" i="16"/>
  <c r="BG208" i="16"/>
  <c r="BF208" i="16"/>
  <c r="T208" i="16"/>
  <c r="R208" i="16"/>
  <c r="P208" i="16"/>
  <c r="BI207" i="16"/>
  <c r="BH207" i="16"/>
  <c r="BG207" i="16"/>
  <c r="BF207" i="16"/>
  <c r="T207" i="16"/>
  <c r="R207" i="16"/>
  <c r="P207" i="16"/>
  <c r="BI206" i="16"/>
  <c r="BH206" i="16"/>
  <c r="BG206" i="16"/>
  <c r="BF206" i="16"/>
  <c r="T206" i="16"/>
  <c r="R206" i="16"/>
  <c r="P206" i="16"/>
  <c r="BI205" i="16"/>
  <c r="BH205" i="16"/>
  <c r="BG205" i="16"/>
  <c r="BF205" i="16"/>
  <c r="T205" i="16"/>
  <c r="R205" i="16"/>
  <c r="P205" i="16"/>
  <c r="BI204" i="16"/>
  <c r="BH204" i="16"/>
  <c r="BG204" i="16"/>
  <c r="BF204" i="16"/>
  <c r="T204" i="16"/>
  <c r="R204" i="16"/>
  <c r="P204" i="16"/>
  <c r="BI203" i="16"/>
  <c r="BH203" i="16"/>
  <c r="BG203" i="16"/>
  <c r="BF203" i="16"/>
  <c r="T203" i="16"/>
  <c r="R203" i="16"/>
  <c r="P203" i="16"/>
  <c r="BI202" i="16"/>
  <c r="BH202" i="16"/>
  <c r="BG202" i="16"/>
  <c r="BF202" i="16"/>
  <c r="T202" i="16"/>
  <c r="R202" i="16"/>
  <c r="P202" i="16"/>
  <c r="BI201" i="16"/>
  <c r="BH201" i="16"/>
  <c r="BG201" i="16"/>
  <c r="BF201" i="16"/>
  <c r="T201" i="16"/>
  <c r="R201" i="16"/>
  <c r="P201" i="16"/>
  <c r="BI200" i="16"/>
  <c r="BH200" i="16"/>
  <c r="BG200" i="16"/>
  <c r="BF200" i="16"/>
  <c r="T200" i="16"/>
  <c r="R200" i="16"/>
  <c r="P200" i="16"/>
  <c r="BI199" i="16"/>
  <c r="BH199" i="16"/>
  <c r="BG199" i="16"/>
  <c r="BF199" i="16"/>
  <c r="T199" i="16"/>
  <c r="R199" i="16"/>
  <c r="P199" i="16"/>
  <c r="BI198" i="16"/>
  <c r="BH198" i="16"/>
  <c r="BG198" i="16"/>
  <c r="BF198" i="16"/>
  <c r="T198" i="16"/>
  <c r="R198" i="16"/>
  <c r="P198" i="16"/>
  <c r="BI195" i="16"/>
  <c r="BH195" i="16"/>
  <c r="BG195" i="16"/>
  <c r="BF195" i="16"/>
  <c r="T195" i="16"/>
  <c r="R195" i="16"/>
  <c r="P195" i="16"/>
  <c r="BI194" i="16"/>
  <c r="BH194" i="16"/>
  <c r="BG194" i="16"/>
  <c r="BF194" i="16"/>
  <c r="T194" i="16"/>
  <c r="R194" i="16"/>
  <c r="P194" i="16"/>
  <c r="BI193" i="16"/>
  <c r="BH193" i="16"/>
  <c r="BG193" i="16"/>
  <c r="BF193" i="16"/>
  <c r="T193" i="16"/>
  <c r="R193" i="16"/>
  <c r="P193" i="16"/>
  <c r="BI192" i="16"/>
  <c r="BH192" i="16"/>
  <c r="BG192" i="16"/>
  <c r="BF192" i="16"/>
  <c r="T192" i="16"/>
  <c r="R192" i="16"/>
  <c r="P192" i="16"/>
  <c r="BI191" i="16"/>
  <c r="BH191" i="16"/>
  <c r="BG191" i="16"/>
  <c r="BF191" i="16"/>
  <c r="T191" i="16"/>
  <c r="R191" i="16"/>
  <c r="P191" i="16"/>
  <c r="BI189" i="16"/>
  <c r="BH189" i="16"/>
  <c r="BG189" i="16"/>
  <c r="BF189" i="16"/>
  <c r="T189" i="16"/>
  <c r="R189" i="16"/>
  <c r="P189" i="16"/>
  <c r="BI188" i="16"/>
  <c r="BH188" i="16"/>
  <c r="BG188" i="16"/>
  <c r="BF188" i="16"/>
  <c r="T188" i="16"/>
  <c r="R188" i="16"/>
  <c r="P188" i="16"/>
  <c r="BI186" i="16"/>
  <c r="BH186" i="16"/>
  <c r="BG186" i="16"/>
  <c r="BF186" i="16"/>
  <c r="T186" i="16"/>
  <c r="T185" i="16"/>
  <c r="R186" i="16"/>
  <c r="R185" i="16"/>
  <c r="P186" i="16"/>
  <c r="P185" i="16" s="1"/>
  <c r="BI184" i="16"/>
  <c r="BH184" i="16"/>
  <c r="BG184" i="16"/>
  <c r="BF184" i="16"/>
  <c r="T184" i="16"/>
  <c r="R184" i="16"/>
  <c r="P184" i="16"/>
  <c r="BI183" i="16"/>
  <c r="BH183" i="16"/>
  <c r="BG183" i="16"/>
  <c r="BF183" i="16"/>
  <c r="T183" i="16"/>
  <c r="R183" i="16"/>
  <c r="P183" i="16"/>
  <c r="BI182" i="16"/>
  <c r="BH182" i="16"/>
  <c r="BG182" i="16"/>
  <c r="BF182" i="16"/>
  <c r="T182" i="16"/>
  <c r="R182" i="16"/>
  <c r="P182" i="16"/>
  <c r="BI181" i="16"/>
  <c r="BH181" i="16"/>
  <c r="BG181" i="16"/>
  <c r="BF181" i="16"/>
  <c r="T181" i="16"/>
  <c r="R181" i="16"/>
  <c r="P181" i="16"/>
  <c r="BI180" i="16"/>
  <c r="BH180" i="16"/>
  <c r="BG180" i="16"/>
  <c r="BF180" i="16"/>
  <c r="T180" i="16"/>
  <c r="R180" i="16"/>
  <c r="P180" i="16"/>
  <c r="BI179" i="16"/>
  <c r="BH179" i="16"/>
  <c r="BG179" i="16"/>
  <c r="BF179" i="16"/>
  <c r="T179" i="16"/>
  <c r="R179" i="16"/>
  <c r="P179" i="16"/>
  <c r="BI178" i="16"/>
  <c r="BH178" i="16"/>
  <c r="BG178" i="16"/>
  <c r="BF178" i="16"/>
  <c r="T178" i="16"/>
  <c r="R178" i="16"/>
  <c r="P178" i="16"/>
  <c r="BI177" i="16"/>
  <c r="BH177" i="16"/>
  <c r="BG177" i="16"/>
  <c r="BF177" i="16"/>
  <c r="T177" i="16"/>
  <c r="R177" i="16"/>
  <c r="P177" i="16"/>
  <c r="BI176" i="16"/>
  <c r="BH176" i="16"/>
  <c r="BG176" i="16"/>
  <c r="BF176" i="16"/>
  <c r="T176" i="16"/>
  <c r="R176" i="16"/>
  <c r="P176" i="16"/>
  <c r="BI175" i="16"/>
  <c r="BH175" i="16"/>
  <c r="BG175" i="16"/>
  <c r="BF175" i="16"/>
  <c r="T175" i="16"/>
  <c r="R175" i="16"/>
  <c r="P175" i="16"/>
  <c r="BI174" i="16"/>
  <c r="BH174" i="16"/>
  <c r="BG174" i="16"/>
  <c r="BF174" i="16"/>
  <c r="T174" i="16"/>
  <c r="R174" i="16"/>
  <c r="P174" i="16"/>
  <c r="BI173" i="16"/>
  <c r="BH173" i="16"/>
  <c r="BG173" i="16"/>
  <c r="BF173" i="16"/>
  <c r="T173" i="16"/>
  <c r="R173" i="16"/>
  <c r="P173" i="16"/>
  <c r="BI172" i="16"/>
  <c r="BH172" i="16"/>
  <c r="BG172" i="16"/>
  <c r="BF172" i="16"/>
  <c r="T172" i="16"/>
  <c r="R172" i="16"/>
  <c r="P172" i="16"/>
  <c r="BI171" i="16"/>
  <c r="BH171" i="16"/>
  <c r="BG171" i="16"/>
  <c r="BF171" i="16"/>
  <c r="T171" i="16"/>
  <c r="R171" i="16"/>
  <c r="P171" i="16"/>
  <c r="BI170" i="16"/>
  <c r="BH170" i="16"/>
  <c r="BG170" i="16"/>
  <c r="BF170" i="16"/>
  <c r="T170" i="16"/>
  <c r="R170" i="16"/>
  <c r="P170" i="16"/>
  <c r="BI169" i="16"/>
  <c r="BH169" i="16"/>
  <c r="BG169" i="16"/>
  <c r="BF169" i="16"/>
  <c r="T169" i="16"/>
  <c r="R169" i="16"/>
  <c r="P169" i="16"/>
  <c r="BI168" i="16"/>
  <c r="BH168" i="16"/>
  <c r="BG168" i="16"/>
  <c r="BF168" i="16"/>
  <c r="T168" i="16"/>
  <c r="R168" i="16"/>
  <c r="P168" i="16"/>
  <c r="BI167" i="16"/>
  <c r="BH167" i="16"/>
  <c r="BG167" i="16"/>
  <c r="BF167" i="16"/>
  <c r="T167" i="16"/>
  <c r="R167" i="16"/>
  <c r="P167" i="16"/>
  <c r="BI166" i="16"/>
  <c r="BH166" i="16"/>
  <c r="BG166" i="16"/>
  <c r="BF166" i="16"/>
  <c r="T166" i="16"/>
  <c r="R166" i="16"/>
  <c r="P166" i="16"/>
  <c r="BI165" i="16"/>
  <c r="BH165" i="16"/>
  <c r="BG165" i="16"/>
  <c r="BF165" i="16"/>
  <c r="T165" i="16"/>
  <c r="R165" i="16"/>
  <c r="P165" i="16"/>
  <c r="BI164" i="16"/>
  <c r="BH164" i="16"/>
  <c r="BG164" i="16"/>
  <c r="BF164" i="16"/>
  <c r="T164" i="16"/>
  <c r="R164" i="16"/>
  <c r="P164" i="16"/>
  <c r="BI163" i="16"/>
  <c r="BH163" i="16"/>
  <c r="BG163" i="16"/>
  <c r="BF163" i="16"/>
  <c r="T163" i="16"/>
  <c r="R163" i="16"/>
  <c r="P163" i="16"/>
  <c r="BI162" i="16"/>
  <c r="BH162" i="16"/>
  <c r="BG162" i="16"/>
  <c r="BF162" i="16"/>
  <c r="T162" i="16"/>
  <c r="R162" i="16"/>
  <c r="P162" i="16"/>
  <c r="BI161" i="16"/>
  <c r="BH161" i="16"/>
  <c r="BG161" i="16"/>
  <c r="BF161" i="16"/>
  <c r="T161" i="16"/>
  <c r="R161" i="16"/>
  <c r="P161" i="16"/>
  <c r="BI160" i="16"/>
  <c r="BH160" i="16"/>
  <c r="BG160" i="16"/>
  <c r="BF160" i="16"/>
  <c r="T160" i="16"/>
  <c r="R160" i="16"/>
  <c r="P160" i="16"/>
  <c r="BI158" i="16"/>
  <c r="BH158" i="16"/>
  <c r="BG158" i="16"/>
  <c r="BF158" i="16"/>
  <c r="T158" i="16"/>
  <c r="T157" i="16" s="1"/>
  <c r="R158" i="16"/>
  <c r="R157" i="16" s="1"/>
  <c r="P158" i="16"/>
  <c r="P157" i="16" s="1"/>
  <c r="BI156" i="16"/>
  <c r="BH156" i="16"/>
  <c r="BG156" i="16"/>
  <c r="BF156" i="16"/>
  <c r="T156" i="16"/>
  <c r="T155" i="16" s="1"/>
  <c r="R156" i="16"/>
  <c r="R155" i="16" s="1"/>
  <c r="P156" i="16"/>
  <c r="P155" i="16" s="1"/>
  <c r="BI154" i="16"/>
  <c r="BH154" i="16"/>
  <c r="BG154" i="16"/>
  <c r="BF154" i="16"/>
  <c r="T154" i="16"/>
  <c r="R154" i="16"/>
  <c r="P154" i="16"/>
  <c r="BI153" i="16"/>
  <c r="BH153" i="16"/>
  <c r="BG153" i="16"/>
  <c r="BF153" i="16"/>
  <c r="T153" i="16"/>
  <c r="R153" i="16"/>
  <c r="P153" i="16"/>
  <c r="BI152" i="16"/>
  <c r="BH152" i="16"/>
  <c r="BG152" i="16"/>
  <c r="BF152" i="16"/>
  <c r="T152" i="16"/>
  <c r="R152" i="16"/>
  <c r="P152" i="16"/>
  <c r="BI151" i="16"/>
  <c r="BH151" i="16"/>
  <c r="BG151" i="16"/>
  <c r="BF151" i="16"/>
  <c r="T151" i="16"/>
  <c r="R151" i="16"/>
  <c r="P151" i="16"/>
  <c r="BI150" i="16"/>
  <c r="BH150" i="16"/>
  <c r="BG150" i="16"/>
  <c r="BF150" i="16"/>
  <c r="T150" i="16"/>
  <c r="R150" i="16"/>
  <c r="P150" i="16"/>
  <c r="BI149" i="16"/>
  <c r="BH149" i="16"/>
  <c r="BG149" i="16"/>
  <c r="BF149" i="16"/>
  <c r="T149" i="16"/>
  <c r="R149" i="16"/>
  <c r="P149" i="16"/>
  <c r="BI148" i="16"/>
  <c r="BH148" i="16"/>
  <c r="BG148" i="16"/>
  <c r="BF148" i="16"/>
  <c r="T148" i="16"/>
  <c r="R148" i="16"/>
  <c r="P148" i="16"/>
  <c r="BI147" i="16"/>
  <c r="BH147" i="16"/>
  <c r="BG147" i="16"/>
  <c r="BF147" i="16"/>
  <c r="T147" i="16"/>
  <c r="R147" i="16"/>
  <c r="P147" i="16"/>
  <c r="BI146" i="16"/>
  <c r="BH146" i="16"/>
  <c r="BG146" i="16"/>
  <c r="BF146" i="16"/>
  <c r="T146" i="16"/>
  <c r="R146" i="16"/>
  <c r="P146" i="16"/>
  <c r="BI145" i="16"/>
  <c r="BH145" i="16"/>
  <c r="BG145" i="16"/>
  <c r="BF145" i="16"/>
  <c r="T145" i="16"/>
  <c r="R145" i="16"/>
  <c r="P145" i="16"/>
  <c r="BI144" i="16"/>
  <c r="BH144" i="16"/>
  <c r="BG144" i="16"/>
  <c r="BF144" i="16"/>
  <c r="T144" i="16"/>
  <c r="R144" i="16"/>
  <c r="P144" i="16"/>
  <c r="BI143" i="16"/>
  <c r="BH143" i="16"/>
  <c r="BG143" i="16"/>
  <c r="BF143" i="16"/>
  <c r="T143" i="16"/>
  <c r="R143" i="16"/>
  <c r="P143" i="16"/>
  <c r="BI142" i="16"/>
  <c r="BH142" i="16"/>
  <c r="BG142" i="16"/>
  <c r="BF142" i="16"/>
  <c r="T142" i="16"/>
  <c r="R142" i="16"/>
  <c r="P142" i="16"/>
  <c r="BI141" i="16"/>
  <c r="BH141" i="16"/>
  <c r="BG141" i="16"/>
  <c r="BF141" i="16"/>
  <c r="T141" i="16"/>
  <c r="R141" i="16"/>
  <c r="P141" i="16"/>
  <c r="BI140" i="16"/>
  <c r="BH140" i="16"/>
  <c r="BG140" i="16"/>
  <c r="BF140" i="16"/>
  <c r="T140" i="16"/>
  <c r="R140" i="16"/>
  <c r="P140" i="16"/>
  <c r="BI139" i="16"/>
  <c r="BH139" i="16"/>
  <c r="BG139" i="16"/>
  <c r="BF139" i="16"/>
  <c r="T139" i="16"/>
  <c r="R139" i="16"/>
  <c r="P139" i="16"/>
  <c r="BI138" i="16"/>
  <c r="BH138" i="16"/>
  <c r="BG138" i="16"/>
  <c r="BF138" i="16"/>
  <c r="T138" i="16"/>
  <c r="R138" i="16"/>
  <c r="P138" i="16"/>
  <c r="BI137" i="16"/>
  <c r="BH137" i="16"/>
  <c r="BG137" i="16"/>
  <c r="BF137" i="16"/>
  <c r="T137" i="16"/>
  <c r="R137" i="16"/>
  <c r="P137" i="16"/>
  <c r="BI136" i="16"/>
  <c r="BH136" i="16"/>
  <c r="BG136" i="16"/>
  <c r="BF136" i="16"/>
  <c r="T136" i="16"/>
  <c r="R136" i="16"/>
  <c r="P136" i="16"/>
  <c r="BI135" i="16"/>
  <c r="BH135" i="16"/>
  <c r="BG135" i="16"/>
  <c r="BF135" i="16"/>
  <c r="T135" i="16"/>
  <c r="R135" i="16"/>
  <c r="P135" i="16"/>
  <c r="BI134" i="16"/>
  <c r="BH134" i="16"/>
  <c r="BG134" i="16"/>
  <c r="BF134" i="16"/>
  <c r="T134" i="16"/>
  <c r="R134" i="16"/>
  <c r="P134" i="16"/>
  <c r="BI133" i="16"/>
  <c r="BH133" i="16"/>
  <c r="BG133" i="16"/>
  <c r="BF133" i="16"/>
  <c r="T133" i="16"/>
  <c r="R133" i="16"/>
  <c r="P133" i="16"/>
  <c r="BI132" i="16"/>
  <c r="BH132" i="16"/>
  <c r="BG132" i="16"/>
  <c r="BF132" i="16"/>
  <c r="T132" i="16"/>
  <c r="R132" i="16"/>
  <c r="P132" i="16"/>
  <c r="BI131" i="16"/>
  <c r="BH131" i="16"/>
  <c r="BG131" i="16"/>
  <c r="BF131" i="16"/>
  <c r="T131" i="16"/>
  <c r="R131" i="16"/>
  <c r="P131" i="16"/>
  <c r="BI130" i="16"/>
  <c r="BH130" i="16"/>
  <c r="BG130" i="16"/>
  <c r="BF130" i="16"/>
  <c r="T130" i="16"/>
  <c r="R130" i="16"/>
  <c r="P130" i="16"/>
  <c r="BI129" i="16"/>
  <c r="BH129" i="16"/>
  <c r="BG129" i="16"/>
  <c r="BF129" i="16"/>
  <c r="T129" i="16"/>
  <c r="R129" i="16"/>
  <c r="P129" i="16"/>
  <c r="F120" i="16"/>
  <c r="E118" i="16"/>
  <c r="F89" i="16"/>
  <c r="E87" i="16"/>
  <c r="J24" i="16"/>
  <c r="E24" i="16"/>
  <c r="J123" i="16" s="1"/>
  <c r="J23" i="16"/>
  <c r="J21" i="16"/>
  <c r="E21" i="16"/>
  <c r="J91" i="16"/>
  <c r="J20" i="16"/>
  <c r="J18" i="16"/>
  <c r="E18" i="16"/>
  <c r="F123" i="16" s="1"/>
  <c r="J17" i="16"/>
  <c r="J15" i="16"/>
  <c r="E15" i="16"/>
  <c r="F122" i="16"/>
  <c r="J14" i="16"/>
  <c r="J12" i="16"/>
  <c r="J89" i="16" s="1"/>
  <c r="E7" i="16"/>
  <c r="E85" i="16" s="1"/>
  <c r="J37" i="15"/>
  <c r="J36" i="15"/>
  <c r="AY108" i="1"/>
  <c r="J35" i="15"/>
  <c r="AX108" i="1"/>
  <c r="BI245" i="15"/>
  <c r="BH245" i="15"/>
  <c r="BG245" i="15"/>
  <c r="BF245" i="15"/>
  <c r="T245" i="15"/>
  <c r="R245" i="15"/>
  <c r="P245" i="15"/>
  <c r="BI244" i="15"/>
  <c r="BH244" i="15"/>
  <c r="BG244" i="15"/>
  <c r="BF244" i="15"/>
  <c r="T244" i="15"/>
  <c r="R244" i="15"/>
  <c r="P244" i="15"/>
  <c r="BI243" i="15"/>
  <c r="BH243" i="15"/>
  <c r="BG243" i="15"/>
  <c r="BF243" i="15"/>
  <c r="T243" i="15"/>
  <c r="R243" i="15"/>
  <c r="P243" i="15"/>
  <c r="BI242" i="15"/>
  <c r="BH242" i="15"/>
  <c r="BG242" i="15"/>
  <c r="BF242" i="15"/>
  <c r="T242" i="15"/>
  <c r="R242" i="15"/>
  <c r="P242" i="15"/>
  <c r="BI241" i="15"/>
  <c r="BH241" i="15"/>
  <c r="BG241" i="15"/>
  <c r="BF241" i="15"/>
  <c r="T241" i="15"/>
  <c r="R241" i="15"/>
  <c r="P241" i="15"/>
  <c r="BI240" i="15"/>
  <c r="BH240" i="15"/>
  <c r="BG240" i="15"/>
  <c r="BF240" i="15"/>
  <c r="T240" i="15"/>
  <c r="R240" i="15"/>
  <c r="P240" i="15"/>
  <c r="BI239" i="15"/>
  <c r="BH239" i="15"/>
  <c r="BG239" i="15"/>
  <c r="BF239" i="15"/>
  <c r="T239" i="15"/>
  <c r="R239" i="15"/>
  <c r="P239" i="15"/>
  <c r="BI238" i="15"/>
  <c r="BH238" i="15"/>
  <c r="BG238" i="15"/>
  <c r="BF238" i="15"/>
  <c r="T238" i="15"/>
  <c r="R238" i="15"/>
  <c r="P238" i="15"/>
  <c r="BI237" i="15"/>
  <c r="BH237" i="15"/>
  <c r="BG237" i="15"/>
  <c r="BF237" i="15"/>
  <c r="T237" i="15"/>
  <c r="R237" i="15"/>
  <c r="P237" i="15"/>
  <c r="BI236" i="15"/>
  <c r="BH236" i="15"/>
  <c r="BG236" i="15"/>
  <c r="BF236" i="15"/>
  <c r="T236" i="15"/>
  <c r="R236" i="15"/>
  <c r="P236" i="15"/>
  <c r="BI235" i="15"/>
  <c r="BH235" i="15"/>
  <c r="BG235" i="15"/>
  <c r="BF235" i="15"/>
  <c r="T235" i="15"/>
  <c r="R235" i="15"/>
  <c r="P235" i="15"/>
  <c r="BI234" i="15"/>
  <c r="BH234" i="15"/>
  <c r="BG234" i="15"/>
  <c r="BF234" i="15"/>
  <c r="T234" i="15"/>
  <c r="R234" i="15"/>
  <c r="P234" i="15"/>
  <c r="BI233" i="15"/>
  <c r="BH233" i="15"/>
  <c r="BG233" i="15"/>
  <c r="BF233" i="15"/>
  <c r="T233" i="15"/>
  <c r="R233" i="15"/>
  <c r="P233" i="15"/>
  <c r="BI230" i="15"/>
  <c r="BH230" i="15"/>
  <c r="BG230" i="15"/>
  <c r="BF230" i="15"/>
  <c r="T230" i="15"/>
  <c r="R230" i="15"/>
  <c r="P230" i="15"/>
  <c r="BI229" i="15"/>
  <c r="BH229" i="15"/>
  <c r="BG229" i="15"/>
  <c r="BF229" i="15"/>
  <c r="T229" i="15"/>
  <c r="R229" i="15"/>
  <c r="P229" i="15"/>
  <c r="BI228" i="15"/>
  <c r="BH228" i="15"/>
  <c r="BG228" i="15"/>
  <c r="BF228" i="15"/>
  <c r="T228" i="15"/>
  <c r="R228" i="15"/>
  <c r="P228" i="15"/>
  <c r="BI227" i="15"/>
  <c r="BH227" i="15"/>
  <c r="BG227" i="15"/>
  <c r="BF227" i="15"/>
  <c r="T227" i="15"/>
  <c r="R227" i="15"/>
  <c r="P227" i="15"/>
  <c r="BI226" i="15"/>
  <c r="BH226" i="15"/>
  <c r="BG226" i="15"/>
  <c r="BF226" i="15"/>
  <c r="T226" i="15"/>
  <c r="R226" i="15"/>
  <c r="P226" i="15"/>
  <c r="BI224" i="15"/>
  <c r="BH224" i="15"/>
  <c r="BG224" i="15"/>
  <c r="BF224" i="15"/>
  <c r="T224" i="15"/>
  <c r="R224" i="15"/>
  <c r="P224" i="15"/>
  <c r="BI223" i="15"/>
  <c r="BH223" i="15"/>
  <c r="BG223" i="15"/>
  <c r="BF223" i="15"/>
  <c r="T223" i="15"/>
  <c r="R223" i="15"/>
  <c r="P223" i="15"/>
  <c r="BI222" i="15"/>
  <c r="BH222" i="15"/>
  <c r="BG222" i="15"/>
  <c r="BF222" i="15"/>
  <c r="T222" i="15"/>
  <c r="R222" i="15"/>
  <c r="P222" i="15"/>
  <c r="BI220" i="15"/>
  <c r="BH220" i="15"/>
  <c r="BG220" i="15"/>
  <c r="BF220" i="15"/>
  <c r="T220" i="15"/>
  <c r="R220" i="15"/>
  <c r="P220" i="15"/>
  <c r="BI219" i="15"/>
  <c r="BH219" i="15"/>
  <c r="BG219" i="15"/>
  <c r="BF219" i="15"/>
  <c r="T219" i="15"/>
  <c r="R219" i="15"/>
  <c r="P219" i="15"/>
  <c r="BI217" i="15"/>
  <c r="BH217" i="15"/>
  <c r="BG217" i="15"/>
  <c r="BF217" i="15"/>
  <c r="T217" i="15"/>
  <c r="R217" i="15"/>
  <c r="P217" i="15"/>
  <c r="BI216" i="15"/>
  <c r="BH216" i="15"/>
  <c r="BG216" i="15"/>
  <c r="BF216" i="15"/>
  <c r="T216" i="15"/>
  <c r="R216" i="15"/>
  <c r="P216" i="15"/>
  <c r="BI215" i="15"/>
  <c r="BH215" i="15"/>
  <c r="BG215" i="15"/>
  <c r="BF215" i="15"/>
  <c r="T215" i="15"/>
  <c r="R215" i="15"/>
  <c r="P215" i="15"/>
  <c r="BI214" i="15"/>
  <c r="BH214" i="15"/>
  <c r="BG214" i="15"/>
  <c r="BF214" i="15"/>
  <c r="T214" i="15"/>
  <c r="R214" i="15"/>
  <c r="P214" i="15"/>
  <c r="BI213" i="15"/>
  <c r="BH213" i="15"/>
  <c r="BG213" i="15"/>
  <c r="BF213" i="15"/>
  <c r="T213" i="15"/>
  <c r="R213" i="15"/>
  <c r="P213" i="15"/>
  <c r="BI212" i="15"/>
  <c r="BH212" i="15"/>
  <c r="BG212" i="15"/>
  <c r="BF212" i="15"/>
  <c r="T212" i="15"/>
  <c r="R212" i="15"/>
  <c r="P212" i="15"/>
  <c r="BI211" i="15"/>
  <c r="BH211" i="15"/>
  <c r="BG211" i="15"/>
  <c r="BF211" i="15"/>
  <c r="T211" i="15"/>
  <c r="R211" i="15"/>
  <c r="P211" i="15"/>
  <c r="BI210" i="15"/>
  <c r="BH210" i="15"/>
  <c r="BG210" i="15"/>
  <c r="BF210" i="15"/>
  <c r="T210" i="15"/>
  <c r="R210" i="15"/>
  <c r="P210" i="15"/>
  <c r="BI209" i="15"/>
  <c r="BH209" i="15"/>
  <c r="BG209" i="15"/>
  <c r="BF209" i="15"/>
  <c r="T209" i="15"/>
  <c r="R209" i="15"/>
  <c r="P209" i="15"/>
  <c r="BI208" i="15"/>
  <c r="BH208" i="15"/>
  <c r="BG208" i="15"/>
  <c r="BF208" i="15"/>
  <c r="T208" i="15"/>
  <c r="R208" i="15"/>
  <c r="P208" i="15"/>
  <c r="BI207" i="15"/>
  <c r="BH207" i="15"/>
  <c r="BG207" i="15"/>
  <c r="BF207" i="15"/>
  <c r="T207" i="15"/>
  <c r="R207" i="15"/>
  <c r="P207" i="15"/>
  <c r="BI206" i="15"/>
  <c r="BH206" i="15"/>
  <c r="BG206" i="15"/>
  <c r="BF206" i="15"/>
  <c r="T206" i="15"/>
  <c r="R206" i="15"/>
  <c r="P206" i="15"/>
  <c r="BI205" i="15"/>
  <c r="BH205" i="15"/>
  <c r="BG205" i="15"/>
  <c r="BF205" i="15"/>
  <c r="T205" i="15"/>
  <c r="R205" i="15"/>
  <c r="P205" i="15"/>
  <c r="BI204" i="15"/>
  <c r="BH204" i="15"/>
  <c r="BG204" i="15"/>
  <c r="BF204" i="15"/>
  <c r="T204" i="15"/>
  <c r="R204" i="15"/>
  <c r="P204" i="15"/>
  <c r="BI203" i="15"/>
  <c r="BH203" i="15"/>
  <c r="BG203" i="15"/>
  <c r="BF203" i="15"/>
  <c r="T203" i="15"/>
  <c r="R203" i="15"/>
  <c r="P203" i="15"/>
  <c r="BI202" i="15"/>
  <c r="BH202" i="15"/>
  <c r="BG202" i="15"/>
  <c r="BF202" i="15"/>
  <c r="T202" i="15"/>
  <c r="R202" i="15"/>
  <c r="P202" i="15"/>
  <c r="BI201" i="15"/>
  <c r="BH201" i="15"/>
  <c r="BG201" i="15"/>
  <c r="BF201" i="15"/>
  <c r="T201" i="15"/>
  <c r="R201" i="15"/>
  <c r="P201" i="15"/>
  <c r="BI200" i="15"/>
  <c r="BH200" i="15"/>
  <c r="BG200" i="15"/>
  <c r="BF200" i="15"/>
  <c r="T200" i="15"/>
  <c r="R200" i="15"/>
  <c r="P200" i="15"/>
  <c r="BI199" i="15"/>
  <c r="BH199" i="15"/>
  <c r="BG199" i="15"/>
  <c r="BF199" i="15"/>
  <c r="T199" i="15"/>
  <c r="R199" i="15"/>
  <c r="P199" i="15"/>
  <c r="BI198" i="15"/>
  <c r="BH198" i="15"/>
  <c r="BG198" i="15"/>
  <c r="BF198" i="15"/>
  <c r="T198" i="15"/>
  <c r="R198" i="15"/>
  <c r="P198" i="15"/>
  <c r="BI197" i="15"/>
  <c r="BH197" i="15"/>
  <c r="BG197" i="15"/>
  <c r="BF197" i="15"/>
  <c r="T197" i="15"/>
  <c r="R197" i="15"/>
  <c r="P197" i="15"/>
  <c r="BI196" i="15"/>
  <c r="BH196" i="15"/>
  <c r="BG196" i="15"/>
  <c r="BF196" i="15"/>
  <c r="T196" i="15"/>
  <c r="R196" i="15"/>
  <c r="P196" i="15"/>
  <c r="BI195" i="15"/>
  <c r="BH195" i="15"/>
  <c r="BG195" i="15"/>
  <c r="BF195" i="15"/>
  <c r="T195" i="15"/>
  <c r="R195" i="15"/>
  <c r="P195" i="15"/>
  <c r="BI194" i="15"/>
  <c r="BH194" i="15"/>
  <c r="BG194" i="15"/>
  <c r="BF194" i="15"/>
  <c r="T194" i="15"/>
  <c r="R194" i="15"/>
  <c r="P194" i="15"/>
  <c r="BI193" i="15"/>
  <c r="BH193" i="15"/>
  <c r="BG193" i="15"/>
  <c r="BF193" i="15"/>
  <c r="T193" i="15"/>
  <c r="R193" i="15"/>
  <c r="P193" i="15"/>
  <c r="BI192" i="15"/>
  <c r="BH192" i="15"/>
  <c r="BG192" i="15"/>
  <c r="BF192" i="15"/>
  <c r="T192" i="15"/>
  <c r="R192" i="15"/>
  <c r="P192" i="15"/>
  <c r="BI191" i="15"/>
  <c r="BH191" i="15"/>
  <c r="BG191" i="15"/>
  <c r="BF191" i="15"/>
  <c r="T191" i="15"/>
  <c r="R191" i="15"/>
  <c r="P191" i="15"/>
  <c r="BI190" i="15"/>
  <c r="BH190" i="15"/>
  <c r="BG190" i="15"/>
  <c r="BF190" i="15"/>
  <c r="T190" i="15"/>
  <c r="R190" i="15"/>
  <c r="P190" i="15"/>
  <c r="BI189" i="15"/>
  <c r="BH189" i="15"/>
  <c r="BG189" i="15"/>
  <c r="BF189" i="15"/>
  <c r="T189" i="15"/>
  <c r="R189" i="15"/>
  <c r="P189" i="15"/>
  <c r="BI188" i="15"/>
  <c r="BH188" i="15"/>
  <c r="BG188" i="15"/>
  <c r="BF188" i="15"/>
  <c r="T188" i="15"/>
  <c r="R188" i="15"/>
  <c r="P188" i="15"/>
  <c r="BI187" i="15"/>
  <c r="BH187" i="15"/>
  <c r="BG187" i="15"/>
  <c r="BF187" i="15"/>
  <c r="T187" i="15"/>
  <c r="R187" i="15"/>
  <c r="P187" i="15"/>
  <c r="BI186" i="15"/>
  <c r="BH186" i="15"/>
  <c r="BG186" i="15"/>
  <c r="BF186" i="15"/>
  <c r="T186" i="15"/>
  <c r="R186" i="15"/>
  <c r="P186" i="15"/>
  <c r="BI185" i="15"/>
  <c r="BH185" i="15"/>
  <c r="BG185" i="15"/>
  <c r="BF185" i="15"/>
  <c r="T185" i="15"/>
  <c r="R185" i="15"/>
  <c r="P185" i="15"/>
  <c r="BI184" i="15"/>
  <c r="BH184" i="15"/>
  <c r="BG184" i="15"/>
  <c r="BF184" i="15"/>
  <c r="T184" i="15"/>
  <c r="R184" i="15"/>
  <c r="P184" i="15"/>
  <c r="BI183" i="15"/>
  <c r="BH183" i="15"/>
  <c r="BG183" i="15"/>
  <c r="BF183" i="15"/>
  <c r="T183" i="15"/>
  <c r="R183" i="15"/>
  <c r="P183" i="15"/>
  <c r="BI182" i="15"/>
  <c r="BH182" i="15"/>
  <c r="BG182" i="15"/>
  <c r="BF182" i="15"/>
  <c r="T182" i="15"/>
  <c r="R182" i="15"/>
  <c r="P182" i="15"/>
  <c r="BI181" i="15"/>
  <c r="BH181" i="15"/>
  <c r="BG181" i="15"/>
  <c r="BF181" i="15"/>
  <c r="T181" i="15"/>
  <c r="R181" i="15"/>
  <c r="P181" i="15"/>
  <c r="BI180" i="15"/>
  <c r="BH180" i="15"/>
  <c r="BG180" i="15"/>
  <c r="BF180" i="15"/>
  <c r="T180" i="15"/>
  <c r="R180" i="15"/>
  <c r="P180" i="15"/>
  <c r="BI179" i="15"/>
  <c r="BH179" i="15"/>
  <c r="BG179" i="15"/>
  <c r="BF179" i="15"/>
  <c r="T179" i="15"/>
  <c r="R179" i="15"/>
  <c r="P179" i="15"/>
  <c r="BI178" i="15"/>
  <c r="BH178" i="15"/>
  <c r="BG178" i="15"/>
  <c r="BF178" i="15"/>
  <c r="T178" i="15"/>
  <c r="R178" i="15"/>
  <c r="P178" i="15"/>
  <c r="BI177" i="15"/>
  <c r="BH177" i="15"/>
  <c r="BG177" i="15"/>
  <c r="BF177" i="15"/>
  <c r="T177" i="15"/>
  <c r="R177" i="15"/>
  <c r="P177" i="15"/>
  <c r="BI176" i="15"/>
  <c r="BH176" i="15"/>
  <c r="BG176" i="15"/>
  <c r="BF176" i="15"/>
  <c r="T176" i="15"/>
  <c r="R176" i="15"/>
  <c r="P176" i="15"/>
  <c r="BI175" i="15"/>
  <c r="BH175" i="15"/>
  <c r="BG175" i="15"/>
  <c r="BF175" i="15"/>
  <c r="T175" i="15"/>
  <c r="R175" i="15"/>
  <c r="P175" i="15"/>
  <c r="BI174" i="15"/>
  <c r="BH174" i="15"/>
  <c r="BG174" i="15"/>
  <c r="BF174" i="15"/>
  <c r="T174" i="15"/>
  <c r="R174" i="15"/>
  <c r="P174" i="15"/>
  <c r="BI173" i="15"/>
  <c r="BH173" i="15"/>
  <c r="BG173" i="15"/>
  <c r="BF173" i="15"/>
  <c r="T173" i="15"/>
  <c r="R173" i="15"/>
  <c r="P173" i="15"/>
  <c r="BI172" i="15"/>
  <c r="BH172" i="15"/>
  <c r="BG172" i="15"/>
  <c r="BF172" i="15"/>
  <c r="T172" i="15"/>
  <c r="R172" i="15"/>
  <c r="P172" i="15"/>
  <c r="BI171" i="15"/>
  <c r="BH171" i="15"/>
  <c r="BG171" i="15"/>
  <c r="BF171" i="15"/>
  <c r="T171" i="15"/>
  <c r="R171" i="15"/>
  <c r="P171" i="15"/>
  <c r="BI170" i="15"/>
  <c r="BH170" i="15"/>
  <c r="BG170" i="15"/>
  <c r="BF170" i="15"/>
  <c r="T170" i="15"/>
  <c r="R170" i="15"/>
  <c r="P170" i="15"/>
  <c r="BI169" i="15"/>
  <c r="BH169" i="15"/>
  <c r="BG169" i="15"/>
  <c r="BF169" i="15"/>
  <c r="T169" i="15"/>
  <c r="R169" i="15"/>
  <c r="P169" i="15"/>
  <c r="BI168" i="15"/>
  <c r="BH168" i="15"/>
  <c r="BG168" i="15"/>
  <c r="BF168" i="15"/>
  <c r="T168" i="15"/>
  <c r="R168" i="15"/>
  <c r="P168" i="15"/>
  <c r="BI167" i="15"/>
  <c r="BH167" i="15"/>
  <c r="BG167" i="15"/>
  <c r="BF167" i="15"/>
  <c r="T167" i="15"/>
  <c r="R167" i="15"/>
  <c r="P167" i="15"/>
  <c r="BI166" i="15"/>
  <c r="BH166" i="15"/>
  <c r="BG166" i="15"/>
  <c r="BF166" i="15"/>
  <c r="T166" i="15"/>
  <c r="R166" i="15"/>
  <c r="P166" i="15"/>
  <c r="BI165" i="15"/>
  <c r="BH165" i="15"/>
  <c r="BG165" i="15"/>
  <c r="BF165" i="15"/>
  <c r="T165" i="15"/>
  <c r="R165" i="15"/>
  <c r="P165" i="15"/>
  <c r="BI164" i="15"/>
  <c r="BH164" i="15"/>
  <c r="BG164" i="15"/>
  <c r="BF164" i="15"/>
  <c r="T164" i="15"/>
  <c r="R164" i="15"/>
  <c r="P164" i="15"/>
  <c r="BI163" i="15"/>
  <c r="BH163" i="15"/>
  <c r="BG163" i="15"/>
  <c r="BF163" i="15"/>
  <c r="T163" i="15"/>
  <c r="R163" i="15"/>
  <c r="P163" i="15"/>
  <c r="BI162" i="15"/>
  <c r="BH162" i="15"/>
  <c r="BG162" i="15"/>
  <c r="BF162" i="15"/>
  <c r="T162" i="15"/>
  <c r="R162" i="15"/>
  <c r="P162" i="15"/>
  <c r="BI160" i="15"/>
  <c r="BH160" i="15"/>
  <c r="BG160" i="15"/>
  <c r="BF160" i="15"/>
  <c r="T160" i="15"/>
  <c r="T159" i="15" s="1"/>
  <c r="R160" i="15"/>
  <c r="R159" i="15" s="1"/>
  <c r="P160" i="15"/>
  <c r="P159" i="15" s="1"/>
  <c r="BI158" i="15"/>
  <c r="BH158" i="15"/>
  <c r="BG158" i="15"/>
  <c r="BF158" i="15"/>
  <c r="T158" i="15"/>
  <c r="R158" i="15"/>
  <c r="P158" i="15"/>
  <c r="BI157" i="15"/>
  <c r="BH157" i="15"/>
  <c r="BG157" i="15"/>
  <c r="BF157" i="15"/>
  <c r="T157" i="15"/>
  <c r="R157" i="15"/>
  <c r="P157" i="15"/>
  <c r="BI156" i="15"/>
  <c r="BH156" i="15"/>
  <c r="BG156" i="15"/>
  <c r="BF156" i="15"/>
  <c r="T156" i="15"/>
  <c r="R156" i="15"/>
  <c r="P156" i="15"/>
  <c r="BI154" i="15"/>
  <c r="BH154" i="15"/>
  <c r="BG154" i="15"/>
  <c r="BF154" i="15"/>
  <c r="T154" i="15"/>
  <c r="R154" i="15"/>
  <c r="P154" i="15"/>
  <c r="BI153" i="15"/>
  <c r="BH153" i="15"/>
  <c r="BG153" i="15"/>
  <c r="BF153" i="15"/>
  <c r="T153" i="15"/>
  <c r="R153" i="15"/>
  <c r="P153" i="15"/>
  <c r="BI152" i="15"/>
  <c r="BH152" i="15"/>
  <c r="BG152" i="15"/>
  <c r="BF152" i="15"/>
  <c r="T152" i="15"/>
  <c r="R152" i="15"/>
  <c r="P152" i="15"/>
  <c r="BI151" i="15"/>
  <c r="BH151" i="15"/>
  <c r="BG151" i="15"/>
  <c r="BF151" i="15"/>
  <c r="T151" i="15"/>
  <c r="R151" i="15"/>
  <c r="P151" i="15"/>
  <c r="BI150" i="15"/>
  <c r="BH150" i="15"/>
  <c r="BG150" i="15"/>
  <c r="BF150" i="15"/>
  <c r="T150" i="15"/>
  <c r="R150" i="15"/>
  <c r="P150" i="15"/>
  <c r="BI149" i="15"/>
  <c r="BH149" i="15"/>
  <c r="BG149" i="15"/>
  <c r="BF149" i="15"/>
  <c r="T149" i="15"/>
  <c r="R149" i="15"/>
  <c r="P149" i="15"/>
  <c r="BI148" i="15"/>
  <c r="BH148" i="15"/>
  <c r="BG148" i="15"/>
  <c r="BF148" i="15"/>
  <c r="T148" i="15"/>
  <c r="R148" i="15"/>
  <c r="P148" i="15"/>
  <c r="BI147" i="15"/>
  <c r="BH147" i="15"/>
  <c r="BG147" i="15"/>
  <c r="BF147" i="15"/>
  <c r="T147" i="15"/>
  <c r="R147" i="15"/>
  <c r="P147" i="15"/>
  <c r="BI146" i="15"/>
  <c r="BH146" i="15"/>
  <c r="BG146" i="15"/>
  <c r="BF146" i="15"/>
  <c r="T146" i="15"/>
  <c r="R146" i="15"/>
  <c r="P146" i="15"/>
  <c r="BI145" i="15"/>
  <c r="BH145" i="15"/>
  <c r="BG145" i="15"/>
  <c r="BF145" i="15"/>
  <c r="T145" i="15"/>
  <c r="R145" i="15"/>
  <c r="P145" i="15"/>
  <c r="BI144" i="15"/>
  <c r="BH144" i="15"/>
  <c r="BG144" i="15"/>
  <c r="BF144" i="15"/>
  <c r="T144" i="15"/>
  <c r="R144" i="15"/>
  <c r="P144" i="15"/>
  <c r="BI143" i="15"/>
  <c r="BH143" i="15"/>
  <c r="BG143" i="15"/>
  <c r="BF143" i="15"/>
  <c r="T143" i="15"/>
  <c r="R143" i="15"/>
  <c r="P143" i="15"/>
  <c r="BI142" i="15"/>
  <c r="BH142" i="15"/>
  <c r="BG142" i="15"/>
  <c r="BF142" i="15"/>
  <c r="T142" i="15"/>
  <c r="R142" i="15"/>
  <c r="P142" i="15"/>
  <c r="BI141" i="15"/>
  <c r="BH141" i="15"/>
  <c r="BG141" i="15"/>
  <c r="BF141" i="15"/>
  <c r="T141" i="15"/>
  <c r="R141" i="15"/>
  <c r="P141" i="15"/>
  <c r="BI140" i="15"/>
  <c r="BH140" i="15"/>
  <c r="BG140" i="15"/>
  <c r="BF140" i="15"/>
  <c r="T140" i="15"/>
  <c r="R140" i="15"/>
  <c r="P140" i="15"/>
  <c r="BI139" i="15"/>
  <c r="BH139" i="15"/>
  <c r="BG139" i="15"/>
  <c r="BF139" i="15"/>
  <c r="T139" i="15"/>
  <c r="R139" i="15"/>
  <c r="P139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6" i="15"/>
  <c r="BH136" i="15"/>
  <c r="BG136" i="15"/>
  <c r="BF136" i="15"/>
  <c r="T136" i="15"/>
  <c r="R136" i="15"/>
  <c r="P136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2" i="15"/>
  <c r="BH132" i="15"/>
  <c r="BG132" i="15"/>
  <c r="BF132" i="15"/>
  <c r="T132" i="15"/>
  <c r="R132" i="15"/>
  <c r="P132" i="15"/>
  <c r="BI131" i="15"/>
  <c r="BH131" i="15"/>
  <c r="BG131" i="15"/>
  <c r="BF131" i="15"/>
  <c r="T131" i="15"/>
  <c r="R131" i="15"/>
  <c r="P131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F120" i="15"/>
  <c r="E118" i="15"/>
  <c r="F89" i="15"/>
  <c r="E87" i="15"/>
  <c r="J24" i="15"/>
  <c r="E24" i="15"/>
  <c r="J123" i="15" s="1"/>
  <c r="J23" i="15"/>
  <c r="J21" i="15"/>
  <c r="E21" i="15"/>
  <c r="J122" i="15" s="1"/>
  <c r="J20" i="15"/>
  <c r="J18" i="15"/>
  <c r="E18" i="15"/>
  <c r="F123" i="15" s="1"/>
  <c r="J17" i="15"/>
  <c r="J15" i="15"/>
  <c r="E15" i="15"/>
  <c r="F91" i="15" s="1"/>
  <c r="J14" i="15"/>
  <c r="J12" i="15"/>
  <c r="J120" i="15"/>
  <c r="E7" i="15"/>
  <c r="E116" i="15"/>
  <c r="J37" i="14"/>
  <c r="J36" i="14"/>
  <c r="AY107" i="1" s="1"/>
  <c r="J35" i="14"/>
  <c r="AX107" i="1" s="1"/>
  <c r="BI202" i="14"/>
  <c r="BH202" i="14"/>
  <c r="BG202" i="14"/>
  <c r="BF202" i="14"/>
  <c r="T202" i="14"/>
  <c r="R202" i="14"/>
  <c r="P202" i="14"/>
  <c r="BI201" i="14"/>
  <c r="BH201" i="14"/>
  <c r="BG201" i="14"/>
  <c r="BF201" i="14"/>
  <c r="T201" i="14"/>
  <c r="R201" i="14"/>
  <c r="P201" i="14"/>
  <c r="BI200" i="14"/>
  <c r="BH200" i="14"/>
  <c r="BG200" i="14"/>
  <c r="BF200" i="14"/>
  <c r="T200" i="14"/>
  <c r="R200" i="14"/>
  <c r="P200" i="14"/>
  <c r="BI199" i="14"/>
  <c r="BH199" i="14"/>
  <c r="BG199" i="14"/>
  <c r="BF199" i="14"/>
  <c r="T199" i="14"/>
  <c r="R199" i="14"/>
  <c r="P199" i="14"/>
  <c r="BI198" i="14"/>
  <c r="BH198" i="14"/>
  <c r="BG198" i="14"/>
  <c r="BF198" i="14"/>
  <c r="T198" i="14"/>
  <c r="R198" i="14"/>
  <c r="P198" i="14"/>
  <c r="BI197" i="14"/>
  <c r="BH197" i="14"/>
  <c r="BG197" i="14"/>
  <c r="BF197" i="14"/>
  <c r="T197" i="14"/>
  <c r="R197" i="14"/>
  <c r="P197" i="14"/>
  <c r="BI196" i="14"/>
  <c r="BH196" i="14"/>
  <c r="BG196" i="14"/>
  <c r="BF196" i="14"/>
  <c r="T196" i="14"/>
  <c r="R196" i="14"/>
  <c r="P196" i="14"/>
  <c r="BI195" i="14"/>
  <c r="BH195" i="14"/>
  <c r="BG195" i="14"/>
  <c r="BF195" i="14"/>
  <c r="T195" i="14"/>
  <c r="R195" i="14"/>
  <c r="P195" i="14"/>
  <c r="BI194" i="14"/>
  <c r="BH194" i="14"/>
  <c r="BG194" i="14"/>
  <c r="BF194" i="14"/>
  <c r="T194" i="14"/>
  <c r="R194" i="14"/>
  <c r="P194" i="14"/>
  <c r="BI193" i="14"/>
  <c r="BH193" i="14"/>
  <c r="BG193" i="14"/>
  <c r="BF193" i="14"/>
  <c r="T193" i="14"/>
  <c r="R193" i="14"/>
  <c r="P193" i="14"/>
  <c r="BI192" i="14"/>
  <c r="BH192" i="14"/>
  <c r="BG192" i="14"/>
  <c r="BF192" i="14"/>
  <c r="T192" i="14"/>
  <c r="R192" i="14"/>
  <c r="P192" i="14"/>
  <c r="BI191" i="14"/>
  <c r="BH191" i="14"/>
  <c r="BG191" i="14"/>
  <c r="BF191" i="14"/>
  <c r="T191" i="14"/>
  <c r="R191" i="14"/>
  <c r="P191" i="14"/>
  <c r="BI190" i="14"/>
  <c r="BH190" i="14"/>
  <c r="BG190" i="14"/>
  <c r="BF190" i="14"/>
  <c r="T190" i="14"/>
  <c r="R190" i="14"/>
  <c r="P190" i="14"/>
  <c r="BI187" i="14"/>
  <c r="BH187" i="14"/>
  <c r="BG187" i="14"/>
  <c r="BF187" i="14"/>
  <c r="T187" i="14"/>
  <c r="R187" i="14"/>
  <c r="P187" i="14"/>
  <c r="BI186" i="14"/>
  <c r="BH186" i="14"/>
  <c r="BG186" i="14"/>
  <c r="BF186" i="14"/>
  <c r="T186" i="14"/>
  <c r="R186" i="14"/>
  <c r="P186" i="14"/>
  <c r="BI185" i="14"/>
  <c r="BH185" i="14"/>
  <c r="BG185" i="14"/>
  <c r="BF185" i="14"/>
  <c r="T185" i="14"/>
  <c r="R185" i="14"/>
  <c r="P185" i="14"/>
  <c r="BI184" i="14"/>
  <c r="BH184" i="14"/>
  <c r="BG184" i="14"/>
  <c r="BF184" i="14"/>
  <c r="T184" i="14"/>
  <c r="R184" i="14"/>
  <c r="P184" i="14"/>
  <c r="BI183" i="14"/>
  <c r="BH183" i="14"/>
  <c r="BG183" i="14"/>
  <c r="BF183" i="14"/>
  <c r="T183" i="14"/>
  <c r="R183" i="14"/>
  <c r="P183" i="14"/>
  <c r="BI181" i="14"/>
  <c r="BH181" i="14"/>
  <c r="BG181" i="14"/>
  <c r="BF181" i="14"/>
  <c r="T181" i="14"/>
  <c r="R181" i="14"/>
  <c r="P181" i="14"/>
  <c r="BI180" i="14"/>
  <c r="BH180" i="14"/>
  <c r="BG180" i="14"/>
  <c r="BF180" i="14"/>
  <c r="T180" i="14"/>
  <c r="R180" i="14"/>
  <c r="P180" i="14"/>
  <c r="BI179" i="14"/>
  <c r="BH179" i="14"/>
  <c r="BG179" i="14"/>
  <c r="BF179" i="14"/>
  <c r="T179" i="14"/>
  <c r="R179" i="14"/>
  <c r="P179" i="14"/>
  <c r="BI177" i="14"/>
  <c r="BH177" i="14"/>
  <c r="BG177" i="14"/>
  <c r="BF177" i="14"/>
  <c r="T177" i="14"/>
  <c r="T176" i="14"/>
  <c r="R177" i="14"/>
  <c r="R176" i="14"/>
  <c r="P177" i="14"/>
  <c r="P176" i="14"/>
  <c r="BI175" i="14"/>
  <c r="BH175" i="14"/>
  <c r="BG175" i="14"/>
  <c r="BF175" i="14"/>
  <c r="T175" i="14"/>
  <c r="R175" i="14"/>
  <c r="P175" i="14"/>
  <c r="BI174" i="14"/>
  <c r="BH174" i="14"/>
  <c r="BG174" i="14"/>
  <c r="BF174" i="14"/>
  <c r="T174" i="14"/>
  <c r="R174" i="14"/>
  <c r="P174" i="14"/>
  <c r="BI173" i="14"/>
  <c r="BH173" i="14"/>
  <c r="BG173" i="14"/>
  <c r="BF173" i="14"/>
  <c r="T173" i="14"/>
  <c r="R173" i="14"/>
  <c r="P173" i="14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9" i="14"/>
  <c r="BH169" i="14"/>
  <c r="BG169" i="14"/>
  <c r="BF169" i="14"/>
  <c r="T169" i="14"/>
  <c r="R169" i="14"/>
  <c r="P169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1" i="14"/>
  <c r="BH161" i="14"/>
  <c r="BG161" i="14"/>
  <c r="BF161" i="14"/>
  <c r="T161" i="14"/>
  <c r="T160" i="14" s="1"/>
  <c r="R161" i="14"/>
  <c r="R160" i="14" s="1"/>
  <c r="P161" i="14"/>
  <c r="P160" i="14" s="1"/>
  <c r="BI159" i="14"/>
  <c r="BH159" i="14"/>
  <c r="BG159" i="14"/>
  <c r="BF159" i="14"/>
  <c r="T159" i="14"/>
  <c r="R159" i="14"/>
  <c r="P159" i="14"/>
  <c r="BI158" i="14"/>
  <c r="BH158" i="14"/>
  <c r="BG158" i="14"/>
  <c r="BF158" i="14"/>
  <c r="T158" i="14"/>
  <c r="R158" i="14"/>
  <c r="P158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3" i="14"/>
  <c r="BH153" i="14"/>
  <c r="BG153" i="14"/>
  <c r="BF153" i="14"/>
  <c r="T153" i="14"/>
  <c r="R153" i="14"/>
  <c r="P153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F120" i="14"/>
  <c r="E118" i="14"/>
  <c r="F89" i="14"/>
  <c r="E87" i="14"/>
  <c r="J24" i="14"/>
  <c r="E24" i="14"/>
  <c r="J123" i="14"/>
  <c r="J23" i="14"/>
  <c r="J21" i="14"/>
  <c r="E21" i="14"/>
  <c r="J122" i="14"/>
  <c r="J20" i="14"/>
  <c r="J18" i="14"/>
  <c r="E18" i="14"/>
  <c r="F123" i="14"/>
  <c r="J17" i="14"/>
  <c r="J15" i="14"/>
  <c r="E15" i="14"/>
  <c r="F122" i="14"/>
  <c r="J14" i="14"/>
  <c r="J12" i="14"/>
  <c r="J120" i="14" s="1"/>
  <c r="E7" i="14"/>
  <c r="E116" i="14" s="1"/>
  <c r="J37" i="13"/>
  <c r="J36" i="13"/>
  <c r="AY106" i="1"/>
  <c r="J35" i="13"/>
  <c r="AX106" i="1"/>
  <c r="BI214" i="13"/>
  <c r="BH214" i="13"/>
  <c r="BG214" i="13"/>
  <c r="BF214" i="13"/>
  <c r="T214" i="13"/>
  <c r="R214" i="13"/>
  <c r="P214" i="13"/>
  <c r="BI213" i="13"/>
  <c r="BH213" i="13"/>
  <c r="BG213" i="13"/>
  <c r="BF213" i="13"/>
  <c r="T213" i="13"/>
  <c r="R213" i="13"/>
  <c r="P213" i="13"/>
  <c r="BI212" i="13"/>
  <c r="BH212" i="13"/>
  <c r="BG212" i="13"/>
  <c r="BF212" i="13"/>
  <c r="T212" i="13"/>
  <c r="R212" i="13"/>
  <c r="P212" i="13"/>
  <c r="BI211" i="13"/>
  <c r="BH211" i="13"/>
  <c r="BG211" i="13"/>
  <c r="BF211" i="13"/>
  <c r="T211" i="13"/>
  <c r="R211" i="13"/>
  <c r="P211" i="13"/>
  <c r="BI210" i="13"/>
  <c r="BH210" i="13"/>
  <c r="BG210" i="13"/>
  <c r="BF210" i="13"/>
  <c r="T210" i="13"/>
  <c r="R210" i="13"/>
  <c r="P210" i="13"/>
  <c r="BI209" i="13"/>
  <c r="BH209" i="13"/>
  <c r="BG209" i="13"/>
  <c r="BF209" i="13"/>
  <c r="T209" i="13"/>
  <c r="R209" i="13"/>
  <c r="P209" i="13"/>
  <c r="BI208" i="13"/>
  <c r="BH208" i="13"/>
  <c r="BG208" i="13"/>
  <c r="BF208" i="13"/>
  <c r="T208" i="13"/>
  <c r="R208" i="13"/>
  <c r="P208" i="13"/>
  <c r="BI207" i="13"/>
  <c r="BH207" i="13"/>
  <c r="BG207" i="13"/>
  <c r="BF207" i="13"/>
  <c r="T207" i="13"/>
  <c r="R207" i="13"/>
  <c r="P207" i="13"/>
  <c r="BI206" i="13"/>
  <c r="BH206" i="13"/>
  <c r="BG206" i="13"/>
  <c r="BF206" i="13"/>
  <c r="T206" i="13"/>
  <c r="R206" i="13"/>
  <c r="P206" i="13"/>
  <c r="BI205" i="13"/>
  <c r="BH205" i="13"/>
  <c r="BG205" i="13"/>
  <c r="BF205" i="13"/>
  <c r="T205" i="13"/>
  <c r="R205" i="13"/>
  <c r="P205" i="13"/>
  <c r="BI204" i="13"/>
  <c r="BH204" i="13"/>
  <c r="BG204" i="13"/>
  <c r="BF204" i="13"/>
  <c r="T204" i="13"/>
  <c r="R204" i="13"/>
  <c r="P204" i="13"/>
  <c r="BI201" i="13"/>
  <c r="BH201" i="13"/>
  <c r="BG201" i="13"/>
  <c r="BF201" i="13"/>
  <c r="T201" i="13"/>
  <c r="R201" i="13"/>
  <c r="P201" i="13"/>
  <c r="BI200" i="13"/>
  <c r="BH200" i="13"/>
  <c r="BG200" i="13"/>
  <c r="BF200" i="13"/>
  <c r="T200" i="13"/>
  <c r="R200" i="13"/>
  <c r="P200" i="13"/>
  <c r="BI199" i="13"/>
  <c r="BH199" i="13"/>
  <c r="BG199" i="13"/>
  <c r="BF199" i="13"/>
  <c r="T199" i="13"/>
  <c r="R199" i="13"/>
  <c r="P199" i="13"/>
  <c r="BI196" i="13"/>
  <c r="BH196" i="13"/>
  <c r="BG196" i="13"/>
  <c r="BF196" i="13"/>
  <c r="T196" i="13"/>
  <c r="R196" i="13"/>
  <c r="P196" i="13"/>
  <c r="BI195" i="13"/>
  <c r="BH195" i="13"/>
  <c r="BG195" i="13"/>
  <c r="BF195" i="13"/>
  <c r="T195" i="13"/>
  <c r="R195" i="13"/>
  <c r="P195" i="13"/>
  <c r="BI194" i="13"/>
  <c r="BH194" i="13"/>
  <c r="BG194" i="13"/>
  <c r="BF194" i="13"/>
  <c r="T194" i="13"/>
  <c r="R194" i="13"/>
  <c r="P194" i="13"/>
  <c r="BI193" i="13"/>
  <c r="BH193" i="13"/>
  <c r="BG193" i="13"/>
  <c r="BF193" i="13"/>
  <c r="T193" i="13"/>
  <c r="R193" i="13"/>
  <c r="P193" i="13"/>
  <c r="BI192" i="13"/>
  <c r="BH192" i="13"/>
  <c r="BG192" i="13"/>
  <c r="BF192" i="13"/>
  <c r="T192" i="13"/>
  <c r="R192" i="13"/>
  <c r="P192" i="13"/>
  <c r="BI191" i="13"/>
  <c r="BH191" i="13"/>
  <c r="BG191" i="13"/>
  <c r="BF191" i="13"/>
  <c r="T191" i="13"/>
  <c r="R191" i="13"/>
  <c r="P191" i="13"/>
  <c r="BI189" i="13"/>
  <c r="BH189" i="13"/>
  <c r="BG189" i="13"/>
  <c r="BF189" i="13"/>
  <c r="T189" i="13"/>
  <c r="R189" i="13"/>
  <c r="P189" i="13"/>
  <c r="BI188" i="13"/>
  <c r="BH188" i="13"/>
  <c r="BG188" i="13"/>
  <c r="BF188" i="13"/>
  <c r="T188" i="13"/>
  <c r="R188" i="13"/>
  <c r="P188" i="13"/>
  <c r="BI187" i="13"/>
  <c r="BH187" i="13"/>
  <c r="BG187" i="13"/>
  <c r="BF187" i="13"/>
  <c r="T187" i="13"/>
  <c r="R187" i="13"/>
  <c r="P187" i="13"/>
  <c r="BI185" i="13"/>
  <c r="BH185" i="13"/>
  <c r="BG185" i="13"/>
  <c r="BF185" i="13"/>
  <c r="T185" i="13"/>
  <c r="R185" i="13"/>
  <c r="P185" i="13"/>
  <c r="BI184" i="13"/>
  <c r="BH184" i="13"/>
  <c r="BG184" i="13"/>
  <c r="BF184" i="13"/>
  <c r="T184" i="13"/>
  <c r="R184" i="13"/>
  <c r="P184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80" i="13"/>
  <c r="BH180" i="13"/>
  <c r="BG180" i="13"/>
  <c r="BF180" i="13"/>
  <c r="T180" i="13"/>
  <c r="R180" i="13"/>
  <c r="P180" i="13"/>
  <c r="BI179" i="13"/>
  <c r="BH179" i="13"/>
  <c r="BG179" i="13"/>
  <c r="BF179" i="13"/>
  <c r="T179" i="13"/>
  <c r="R179" i="13"/>
  <c r="P179" i="13"/>
  <c r="BI178" i="13"/>
  <c r="BH178" i="13"/>
  <c r="BG178" i="13"/>
  <c r="BF178" i="13"/>
  <c r="T178" i="13"/>
  <c r="R178" i="13"/>
  <c r="P178" i="13"/>
  <c r="BI177" i="13"/>
  <c r="BH177" i="13"/>
  <c r="BG177" i="13"/>
  <c r="BF177" i="13"/>
  <c r="T177" i="13"/>
  <c r="R177" i="13"/>
  <c r="P177" i="13"/>
  <c r="BI176" i="13"/>
  <c r="BH176" i="13"/>
  <c r="BG176" i="13"/>
  <c r="BF176" i="13"/>
  <c r="T176" i="13"/>
  <c r="R176" i="13"/>
  <c r="P176" i="13"/>
  <c r="BI175" i="13"/>
  <c r="BH175" i="13"/>
  <c r="BG175" i="13"/>
  <c r="BF175" i="13"/>
  <c r="T175" i="13"/>
  <c r="R175" i="13"/>
  <c r="P175" i="13"/>
  <c r="BI174" i="13"/>
  <c r="BH174" i="13"/>
  <c r="BG174" i="13"/>
  <c r="BF174" i="13"/>
  <c r="T174" i="13"/>
  <c r="R174" i="13"/>
  <c r="P174" i="13"/>
  <c r="BI173" i="13"/>
  <c r="BH173" i="13"/>
  <c r="BG173" i="13"/>
  <c r="BF173" i="13"/>
  <c r="T173" i="13"/>
  <c r="R173" i="13"/>
  <c r="P173" i="13"/>
  <c r="BI172" i="13"/>
  <c r="BH172" i="13"/>
  <c r="BG172" i="13"/>
  <c r="BF172" i="13"/>
  <c r="T172" i="13"/>
  <c r="R172" i="13"/>
  <c r="P172" i="13"/>
  <c r="BI171" i="13"/>
  <c r="BH171" i="13"/>
  <c r="BG171" i="13"/>
  <c r="BF171" i="13"/>
  <c r="T171" i="13"/>
  <c r="R171" i="13"/>
  <c r="P171" i="13"/>
  <c r="BI170" i="13"/>
  <c r="BH170" i="13"/>
  <c r="BG170" i="13"/>
  <c r="BF170" i="13"/>
  <c r="T170" i="13"/>
  <c r="R170" i="13"/>
  <c r="P170" i="13"/>
  <c r="BI169" i="13"/>
  <c r="BH169" i="13"/>
  <c r="BG169" i="13"/>
  <c r="BF169" i="13"/>
  <c r="T169" i="13"/>
  <c r="R169" i="13"/>
  <c r="P169" i="13"/>
  <c r="BI168" i="13"/>
  <c r="BH168" i="13"/>
  <c r="BG168" i="13"/>
  <c r="BF168" i="13"/>
  <c r="T168" i="13"/>
  <c r="R168" i="13"/>
  <c r="P168" i="13"/>
  <c r="BI166" i="13"/>
  <c r="BH166" i="13"/>
  <c r="BG166" i="13"/>
  <c r="BF166" i="13"/>
  <c r="T166" i="13"/>
  <c r="T165" i="13"/>
  <c r="R166" i="13"/>
  <c r="R165" i="13"/>
  <c r="P166" i="13"/>
  <c r="P165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2" i="13"/>
  <c r="BH162" i="13"/>
  <c r="BG162" i="13"/>
  <c r="BF162" i="13"/>
  <c r="T162" i="13"/>
  <c r="R162" i="13"/>
  <c r="P162" i="13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8" i="13"/>
  <c r="BH158" i="13"/>
  <c r="BG158" i="13"/>
  <c r="BF158" i="13"/>
  <c r="T158" i="13"/>
  <c r="R158" i="13"/>
  <c r="P158" i="13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8" i="13"/>
  <c r="BH148" i="13"/>
  <c r="BG148" i="13"/>
  <c r="BF148" i="13"/>
  <c r="T148" i="13"/>
  <c r="R148" i="13"/>
  <c r="P148" i="13"/>
  <c r="BI147" i="13"/>
  <c r="BH147" i="13"/>
  <c r="BG147" i="13"/>
  <c r="BF147" i="13"/>
  <c r="T147" i="13"/>
  <c r="R147" i="13"/>
  <c r="P147" i="13"/>
  <c r="BI146" i="13"/>
  <c r="BH146" i="13"/>
  <c r="BG146" i="13"/>
  <c r="BF146" i="13"/>
  <c r="T146" i="13"/>
  <c r="R146" i="13"/>
  <c r="P146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F122" i="13"/>
  <c r="E120" i="13"/>
  <c r="F89" i="13"/>
  <c r="E87" i="13"/>
  <c r="J24" i="13"/>
  <c r="E24" i="13"/>
  <c r="J92" i="13"/>
  <c r="J23" i="13"/>
  <c r="J21" i="13"/>
  <c r="E21" i="13"/>
  <c r="J124" i="13"/>
  <c r="J20" i="13"/>
  <c r="J18" i="13"/>
  <c r="E18" i="13"/>
  <c r="F125" i="13"/>
  <c r="J17" i="13"/>
  <c r="J15" i="13"/>
  <c r="E15" i="13"/>
  <c r="F124" i="13"/>
  <c r="J14" i="13"/>
  <c r="J12" i="13"/>
  <c r="J89" i="13" s="1"/>
  <c r="E7" i="13"/>
  <c r="E118" i="13" s="1"/>
  <c r="J37" i="12"/>
  <c r="J36" i="12"/>
  <c r="AY105" i="1"/>
  <c r="J35" i="12"/>
  <c r="AX105" i="1"/>
  <c r="BI255" i="12"/>
  <c r="BH255" i="12"/>
  <c r="BG255" i="12"/>
  <c r="BF255" i="12"/>
  <c r="T255" i="12"/>
  <c r="R255" i="12"/>
  <c r="P255" i="12"/>
  <c r="BI254" i="12"/>
  <c r="BH254" i="12"/>
  <c r="BG254" i="12"/>
  <c r="BF254" i="12"/>
  <c r="T254" i="12"/>
  <c r="R254" i="12"/>
  <c r="P254" i="12"/>
  <c r="BI253" i="12"/>
  <c r="BH253" i="12"/>
  <c r="BG253" i="12"/>
  <c r="BF253" i="12"/>
  <c r="T253" i="12"/>
  <c r="R253" i="12"/>
  <c r="P253" i="12"/>
  <c r="BI252" i="12"/>
  <c r="BH252" i="12"/>
  <c r="BG252" i="12"/>
  <c r="BF252" i="12"/>
  <c r="T252" i="12"/>
  <c r="R252" i="12"/>
  <c r="P252" i="12"/>
  <c r="BI251" i="12"/>
  <c r="BH251" i="12"/>
  <c r="BG251" i="12"/>
  <c r="BF251" i="12"/>
  <c r="T251" i="12"/>
  <c r="R251" i="12"/>
  <c r="P251" i="12"/>
  <c r="BI250" i="12"/>
  <c r="BH250" i="12"/>
  <c r="BG250" i="12"/>
  <c r="BF250" i="12"/>
  <c r="T250" i="12"/>
  <c r="R250" i="12"/>
  <c r="P250" i="12"/>
  <c r="BI249" i="12"/>
  <c r="BH249" i="12"/>
  <c r="BG249" i="12"/>
  <c r="BF249" i="12"/>
  <c r="T249" i="12"/>
  <c r="R249" i="12"/>
  <c r="P249" i="12"/>
  <c r="BI248" i="12"/>
  <c r="BH248" i="12"/>
  <c r="BG248" i="12"/>
  <c r="BF248" i="12"/>
  <c r="T248" i="12"/>
  <c r="R248" i="12"/>
  <c r="P248" i="12"/>
  <c r="BI247" i="12"/>
  <c r="BH247" i="12"/>
  <c r="BG247" i="12"/>
  <c r="BF247" i="12"/>
  <c r="T247" i="12"/>
  <c r="R247" i="12"/>
  <c r="P247" i="12"/>
  <c r="BI246" i="12"/>
  <c r="BH246" i="12"/>
  <c r="BG246" i="12"/>
  <c r="BF246" i="12"/>
  <c r="T246" i="12"/>
  <c r="R246" i="12"/>
  <c r="P246" i="12"/>
  <c r="BI245" i="12"/>
  <c r="BH245" i="12"/>
  <c r="BG245" i="12"/>
  <c r="BF245" i="12"/>
  <c r="T245" i="12"/>
  <c r="R245" i="12"/>
  <c r="P245" i="12"/>
  <c r="BI242" i="12"/>
  <c r="BH242" i="12"/>
  <c r="BG242" i="12"/>
  <c r="BF242" i="12"/>
  <c r="T242" i="12"/>
  <c r="R242" i="12"/>
  <c r="P242" i="12"/>
  <c r="BI241" i="12"/>
  <c r="BH241" i="12"/>
  <c r="BG241" i="12"/>
  <c r="BF241" i="12"/>
  <c r="T241" i="12"/>
  <c r="R241" i="12"/>
  <c r="P241" i="12"/>
  <c r="BI240" i="12"/>
  <c r="BH240" i="12"/>
  <c r="BG240" i="12"/>
  <c r="BF240" i="12"/>
  <c r="T240" i="12"/>
  <c r="R240" i="12"/>
  <c r="P240" i="12"/>
  <c r="BI239" i="12"/>
  <c r="BH239" i="12"/>
  <c r="BG239" i="12"/>
  <c r="BF239" i="12"/>
  <c r="T239" i="12"/>
  <c r="R239" i="12"/>
  <c r="P239" i="12"/>
  <c r="BI238" i="12"/>
  <c r="BH238" i="12"/>
  <c r="BG238" i="12"/>
  <c r="BF238" i="12"/>
  <c r="T238" i="12"/>
  <c r="R238" i="12"/>
  <c r="P238" i="12"/>
  <c r="BI237" i="12"/>
  <c r="BH237" i="12"/>
  <c r="BG237" i="12"/>
  <c r="BF237" i="12"/>
  <c r="T237" i="12"/>
  <c r="R237" i="12"/>
  <c r="P237" i="12"/>
  <c r="BI235" i="12"/>
  <c r="BH235" i="12"/>
  <c r="BG235" i="12"/>
  <c r="BF235" i="12"/>
  <c r="T235" i="12"/>
  <c r="R235" i="12"/>
  <c r="P235" i="12"/>
  <c r="BI234" i="12"/>
  <c r="BH234" i="12"/>
  <c r="BG234" i="12"/>
  <c r="BF234" i="12"/>
  <c r="T234" i="12"/>
  <c r="R234" i="12"/>
  <c r="P234" i="12"/>
  <c r="BI232" i="12"/>
  <c r="BH232" i="12"/>
  <c r="BG232" i="12"/>
  <c r="BF232" i="12"/>
  <c r="T232" i="12"/>
  <c r="R232" i="12"/>
  <c r="P232" i="12"/>
  <c r="BI231" i="12"/>
  <c r="BH231" i="12"/>
  <c r="BG231" i="12"/>
  <c r="BF231" i="12"/>
  <c r="T231" i="12"/>
  <c r="R231" i="12"/>
  <c r="P231" i="12"/>
  <c r="BI230" i="12"/>
  <c r="BH230" i="12"/>
  <c r="BG230" i="12"/>
  <c r="BF230" i="12"/>
  <c r="T230" i="12"/>
  <c r="R230" i="12"/>
  <c r="P230" i="12"/>
  <c r="BI229" i="12"/>
  <c r="BH229" i="12"/>
  <c r="BG229" i="12"/>
  <c r="BF229" i="12"/>
  <c r="T229" i="12"/>
  <c r="R229" i="12"/>
  <c r="P229" i="12"/>
  <c r="BI228" i="12"/>
  <c r="BH228" i="12"/>
  <c r="BG228" i="12"/>
  <c r="BF228" i="12"/>
  <c r="T228" i="12"/>
  <c r="R228" i="12"/>
  <c r="P228" i="12"/>
  <c r="BI227" i="12"/>
  <c r="BH227" i="12"/>
  <c r="BG227" i="12"/>
  <c r="BF227" i="12"/>
  <c r="T227" i="12"/>
  <c r="R227" i="12"/>
  <c r="P227" i="12"/>
  <c r="BI226" i="12"/>
  <c r="BH226" i="12"/>
  <c r="BG226" i="12"/>
  <c r="BF226" i="12"/>
  <c r="T226" i="12"/>
  <c r="R226" i="12"/>
  <c r="P226" i="12"/>
  <c r="BI224" i="12"/>
  <c r="BH224" i="12"/>
  <c r="BG224" i="12"/>
  <c r="BF224" i="12"/>
  <c r="T224" i="12"/>
  <c r="R224" i="12"/>
  <c r="P224" i="12"/>
  <c r="BI223" i="12"/>
  <c r="BH223" i="12"/>
  <c r="BG223" i="12"/>
  <c r="BF223" i="12"/>
  <c r="T223" i="12"/>
  <c r="R223" i="12"/>
  <c r="P223" i="12"/>
  <c r="BI222" i="12"/>
  <c r="BH222" i="12"/>
  <c r="BG222" i="12"/>
  <c r="BF222" i="12"/>
  <c r="T222" i="12"/>
  <c r="R222" i="12"/>
  <c r="P222" i="12"/>
  <c r="BI221" i="12"/>
  <c r="BH221" i="12"/>
  <c r="BG221" i="12"/>
  <c r="BF221" i="12"/>
  <c r="T221" i="12"/>
  <c r="R221" i="12"/>
  <c r="P221" i="12"/>
  <c r="BI220" i="12"/>
  <c r="BH220" i="12"/>
  <c r="BG220" i="12"/>
  <c r="BF220" i="12"/>
  <c r="T220" i="12"/>
  <c r="R220" i="12"/>
  <c r="P220" i="12"/>
  <c r="BI219" i="12"/>
  <c r="BH219" i="12"/>
  <c r="BG219" i="12"/>
  <c r="BF219" i="12"/>
  <c r="T219" i="12"/>
  <c r="R219" i="12"/>
  <c r="P219" i="12"/>
  <c r="BI218" i="12"/>
  <c r="BH218" i="12"/>
  <c r="BG218" i="12"/>
  <c r="BF218" i="12"/>
  <c r="T218" i="12"/>
  <c r="R218" i="12"/>
  <c r="P218" i="12"/>
  <c r="BI217" i="12"/>
  <c r="BH217" i="12"/>
  <c r="BG217" i="12"/>
  <c r="BF217" i="12"/>
  <c r="T217" i="12"/>
  <c r="R217" i="12"/>
  <c r="P217" i="12"/>
  <c r="BI216" i="12"/>
  <c r="BH216" i="12"/>
  <c r="BG216" i="12"/>
  <c r="BF216" i="12"/>
  <c r="T216" i="12"/>
  <c r="R216" i="12"/>
  <c r="P216" i="12"/>
  <c r="BI215" i="12"/>
  <c r="BH215" i="12"/>
  <c r="BG215" i="12"/>
  <c r="BF215" i="12"/>
  <c r="T215" i="12"/>
  <c r="R215" i="12"/>
  <c r="P215" i="12"/>
  <c r="BI214" i="12"/>
  <c r="BH214" i="12"/>
  <c r="BG214" i="12"/>
  <c r="BF214" i="12"/>
  <c r="T214" i="12"/>
  <c r="R214" i="12"/>
  <c r="P214" i="12"/>
  <c r="BI213" i="12"/>
  <c r="BH213" i="12"/>
  <c r="BG213" i="12"/>
  <c r="BF213" i="12"/>
  <c r="T213" i="12"/>
  <c r="R213" i="12"/>
  <c r="P213" i="12"/>
  <c r="BI212" i="12"/>
  <c r="BH212" i="12"/>
  <c r="BG212" i="12"/>
  <c r="BF212" i="12"/>
  <c r="T212" i="12"/>
  <c r="R212" i="12"/>
  <c r="P212" i="12"/>
  <c r="BI211" i="12"/>
  <c r="BH211" i="12"/>
  <c r="BG211" i="12"/>
  <c r="BF211" i="12"/>
  <c r="T211" i="12"/>
  <c r="R211" i="12"/>
  <c r="P211" i="12"/>
  <c r="BI210" i="12"/>
  <c r="BH210" i="12"/>
  <c r="BG210" i="12"/>
  <c r="BF210" i="12"/>
  <c r="T210" i="12"/>
  <c r="R210" i="12"/>
  <c r="P210" i="12"/>
  <c r="BI209" i="12"/>
  <c r="BH209" i="12"/>
  <c r="BG209" i="12"/>
  <c r="BF209" i="12"/>
  <c r="T209" i="12"/>
  <c r="R209" i="12"/>
  <c r="P209" i="12"/>
  <c r="BI208" i="12"/>
  <c r="BH208" i="12"/>
  <c r="BG208" i="12"/>
  <c r="BF208" i="12"/>
  <c r="T208" i="12"/>
  <c r="R208" i="12"/>
  <c r="P208" i="12"/>
  <c r="BI207" i="12"/>
  <c r="BH207" i="12"/>
  <c r="BG207" i="12"/>
  <c r="BF207" i="12"/>
  <c r="T207" i="12"/>
  <c r="R207" i="12"/>
  <c r="P207" i="12"/>
  <c r="BI206" i="12"/>
  <c r="BH206" i="12"/>
  <c r="BG206" i="12"/>
  <c r="BF206" i="12"/>
  <c r="T206" i="12"/>
  <c r="R206" i="12"/>
  <c r="P206" i="12"/>
  <c r="BI205" i="12"/>
  <c r="BH205" i="12"/>
  <c r="BG205" i="12"/>
  <c r="BF205" i="12"/>
  <c r="T205" i="12"/>
  <c r="R205" i="12"/>
  <c r="P205" i="12"/>
  <c r="BI204" i="12"/>
  <c r="BH204" i="12"/>
  <c r="BG204" i="12"/>
  <c r="BF204" i="12"/>
  <c r="T204" i="12"/>
  <c r="R204" i="12"/>
  <c r="P204" i="12"/>
  <c r="BI203" i="12"/>
  <c r="BH203" i="12"/>
  <c r="BG203" i="12"/>
  <c r="BF203" i="12"/>
  <c r="T203" i="12"/>
  <c r="R203" i="12"/>
  <c r="P203" i="12"/>
  <c r="BI202" i="12"/>
  <c r="BH202" i="12"/>
  <c r="BG202" i="12"/>
  <c r="BF202" i="12"/>
  <c r="T202" i="12"/>
  <c r="R202" i="12"/>
  <c r="P202" i="12"/>
  <c r="BI201" i="12"/>
  <c r="BH201" i="12"/>
  <c r="BG201" i="12"/>
  <c r="BF201" i="12"/>
  <c r="T201" i="12"/>
  <c r="R201" i="12"/>
  <c r="P201" i="12"/>
  <c r="BI200" i="12"/>
  <c r="BH200" i="12"/>
  <c r="BG200" i="12"/>
  <c r="BF200" i="12"/>
  <c r="T200" i="12"/>
  <c r="R200" i="12"/>
  <c r="P200" i="12"/>
  <c r="BI199" i="12"/>
  <c r="BH199" i="12"/>
  <c r="BG199" i="12"/>
  <c r="BF199" i="12"/>
  <c r="T199" i="12"/>
  <c r="R199" i="12"/>
  <c r="P199" i="12"/>
  <c r="BI198" i="12"/>
  <c r="BH198" i="12"/>
  <c r="BG198" i="12"/>
  <c r="BF198" i="12"/>
  <c r="T198" i="12"/>
  <c r="R198" i="12"/>
  <c r="P198" i="12"/>
  <c r="BI197" i="12"/>
  <c r="BH197" i="12"/>
  <c r="BG197" i="12"/>
  <c r="BF197" i="12"/>
  <c r="T197" i="12"/>
  <c r="R197" i="12"/>
  <c r="P197" i="12"/>
  <c r="BI196" i="12"/>
  <c r="BH196" i="12"/>
  <c r="BG196" i="12"/>
  <c r="BF196" i="12"/>
  <c r="T196" i="12"/>
  <c r="R196" i="12"/>
  <c r="P196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3" i="12"/>
  <c r="BH193" i="12"/>
  <c r="BG193" i="12"/>
  <c r="BF193" i="12"/>
  <c r="T193" i="12"/>
  <c r="R193" i="12"/>
  <c r="P193" i="12"/>
  <c r="BI192" i="12"/>
  <c r="BH192" i="12"/>
  <c r="BG192" i="12"/>
  <c r="BF192" i="12"/>
  <c r="T192" i="12"/>
  <c r="R192" i="12"/>
  <c r="P192" i="12"/>
  <c r="BI191" i="12"/>
  <c r="BH191" i="12"/>
  <c r="BG191" i="12"/>
  <c r="BF191" i="12"/>
  <c r="T191" i="12"/>
  <c r="R191" i="12"/>
  <c r="P191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7" i="12"/>
  <c r="BH177" i="12"/>
  <c r="BG177" i="12"/>
  <c r="BF177" i="12"/>
  <c r="T177" i="12"/>
  <c r="R177" i="12"/>
  <c r="P177" i="12"/>
  <c r="BI176" i="12"/>
  <c r="BH176" i="12"/>
  <c r="BG176" i="12"/>
  <c r="BF176" i="12"/>
  <c r="T176" i="12"/>
  <c r="R176" i="12"/>
  <c r="P176" i="12"/>
  <c r="BI175" i="12"/>
  <c r="BH175" i="12"/>
  <c r="BG175" i="12"/>
  <c r="BF175" i="12"/>
  <c r="T175" i="12"/>
  <c r="R175" i="12"/>
  <c r="P175" i="12"/>
  <c r="BI174" i="12"/>
  <c r="BH174" i="12"/>
  <c r="BG174" i="12"/>
  <c r="BF174" i="12"/>
  <c r="T174" i="12"/>
  <c r="R174" i="12"/>
  <c r="P174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1" i="12"/>
  <c r="BH161" i="12"/>
  <c r="BG161" i="12"/>
  <c r="BF161" i="12"/>
  <c r="T161" i="12"/>
  <c r="T160" i="12" s="1"/>
  <c r="R161" i="12"/>
  <c r="R160" i="12" s="1"/>
  <c r="P161" i="12"/>
  <c r="P160" i="12" s="1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3" i="12"/>
  <c r="BH143" i="12"/>
  <c r="BG143" i="12"/>
  <c r="BF143" i="12"/>
  <c r="T143" i="12"/>
  <c r="R143" i="12"/>
  <c r="P143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F120" i="12"/>
  <c r="E118" i="12"/>
  <c r="F89" i="12"/>
  <c r="E87" i="12"/>
  <c r="J24" i="12"/>
  <c r="E24" i="12"/>
  <c r="J123" i="12" s="1"/>
  <c r="J23" i="12"/>
  <c r="J21" i="12"/>
  <c r="E21" i="12"/>
  <c r="J122" i="12" s="1"/>
  <c r="J20" i="12"/>
  <c r="J18" i="12"/>
  <c r="E18" i="12"/>
  <c r="F123" i="12" s="1"/>
  <c r="J17" i="12"/>
  <c r="J15" i="12"/>
  <c r="E15" i="12"/>
  <c r="F122" i="12" s="1"/>
  <c r="J14" i="12"/>
  <c r="J12" i="12"/>
  <c r="J89" i="12"/>
  <c r="E7" i="12"/>
  <c r="E116" i="12"/>
  <c r="J37" i="11"/>
  <c r="J36" i="11"/>
  <c r="AY104" i="1" s="1"/>
  <c r="J35" i="11"/>
  <c r="AX104" i="1" s="1"/>
  <c r="BI212" i="11"/>
  <c r="BH212" i="11"/>
  <c r="BG212" i="11"/>
  <c r="BF212" i="11"/>
  <c r="T212" i="11"/>
  <c r="R212" i="11"/>
  <c r="P212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8" i="11"/>
  <c r="BH208" i="11"/>
  <c r="BG208" i="11"/>
  <c r="BF208" i="11"/>
  <c r="T208" i="11"/>
  <c r="R208" i="11"/>
  <c r="P208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4" i="11"/>
  <c r="BH204" i="11"/>
  <c r="BG204" i="11"/>
  <c r="BF204" i="11"/>
  <c r="T204" i="11"/>
  <c r="R204" i="11"/>
  <c r="P204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T184" i="11"/>
  <c r="R185" i="11"/>
  <c r="R184" i="11"/>
  <c r="P185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T165" i="11"/>
  <c r="R166" i="11"/>
  <c r="R165" i="11"/>
  <c r="P166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F122" i="11"/>
  <c r="E120" i="11"/>
  <c r="F89" i="11"/>
  <c r="E87" i="11"/>
  <c r="J24" i="11"/>
  <c r="E24" i="11"/>
  <c r="J92" i="11"/>
  <c r="J23" i="11"/>
  <c r="J21" i="11"/>
  <c r="E21" i="11"/>
  <c r="J124" i="11"/>
  <c r="J20" i="11"/>
  <c r="J18" i="11"/>
  <c r="E18" i="11"/>
  <c r="F125" i="11"/>
  <c r="J17" i="11"/>
  <c r="J15" i="11"/>
  <c r="E15" i="11"/>
  <c r="F124" i="11"/>
  <c r="J14" i="11"/>
  <c r="J12" i="11"/>
  <c r="J122" i="11" s="1"/>
  <c r="E7" i="11"/>
  <c r="E85" i="11" s="1"/>
  <c r="J37" i="10"/>
  <c r="J36" i="10"/>
  <c r="AY103" i="1"/>
  <c r="J35" i="10"/>
  <c r="AX103" i="1"/>
  <c r="BI202" i="10"/>
  <c r="BH202" i="10"/>
  <c r="BG202" i="10"/>
  <c r="BF202" i="10"/>
  <c r="T202" i="10"/>
  <c r="R202" i="10"/>
  <c r="P202" i="10"/>
  <c r="BI201" i="10"/>
  <c r="BH201" i="10"/>
  <c r="BG201" i="10"/>
  <c r="BF201" i="10"/>
  <c r="T201" i="10"/>
  <c r="R201" i="10"/>
  <c r="P201" i="10"/>
  <c r="BI200" i="10"/>
  <c r="BH200" i="10"/>
  <c r="BG200" i="10"/>
  <c r="BF200" i="10"/>
  <c r="T200" i="10"/>
  <c r="R200" i="10"/>
  <c r="P200" i="10"/>
  <c r="BI199" i="10"/>
  <c r="BH199" i="10"/>
  <c r="BG199" i="10"/>
  <c r="BF199" i="10"/>
  <c r="T199" i="10"/>
  <c r="R199" i="10"/>
  <c r="P199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4" i="10"/>
  <c r="BH194" i="10"/>
  <c r="BG194" i="10"/>
  <c r="BF194" i="10"/>
  <c r="T194" i="10"/>
  <c r="R194" i="10"/>
  <c r="P194" i="10"/>
  <c r="BI193" i="10"/>
  <c r="BH193" i="10"/>
  <c r="BG193" i="10"/>
  <c r="BF193" i="10"/>
  <c r="T193" i="10"/>
  <c r="R193" i="10"/>
  <c r="P193" i="10"/>
  <c r="BI192" i="10"/>
  <c r="BH192" i="10"/>
  <c r="BG192" i="10"/>
  <c r="BF192" i="10"/>
  <c r="T192" i="10"/>
  <c r="R192" i="10"/>
  <c r="P192" i="10"/>
  <c r="BI189" i="10"/>
  <c r="BH189" i="10"/>
  <c r="BG189" i="10"/>
  <c r="BF189" i="10"/>
  <c r="T189" i="10"/>
  <c r="R189" i="10"/>
  <c r="P189" i="10"/>
  <c r="BI188" i="10"/>
  <c r="BH188" i="10"/>
  <c r="BG188" i="10"/>
  <c r="BF188" i="10"/>
  <c r="T188" i="10"/>
  <c r="R188" i="10"/>
  <c r="P188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T154" i="10"/>
  <c r="R155" i="10"/>
  <c r="R154" i="10"/>
  <c r="P155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F120" i="10"/>
  <c r="E118" i="10"/>
  <c r="F89" i="10"/>
  <c r="E87" i="10"/>
  <c r="J24" i="10"/>
  <c r="E24" i="10"/>
  <c r="J123" i="10"/>
  <c r="J23" i="10"/>
  <c r="J21" i="10"/>
  <c r="E21" i="10"/>
  <c r="J91" i="10"/>
  <c r="J20" i="10"/>
  <c r="J18" i="10"/>
  <c r="E18" i="10"/>
  <c r="F92" i="10"/>
  <c r="J17" i="10"/>
  <c r="J15" i="10"/>
  <c r="E15" i="10"/>
  <c r="F122" i="10"/>
  <c r="J14" i="10"/>
  <c r="J12" i="10"/>
  <c r="J120" i="10" s="1"/>
  <c r="E7" i="10"/>
  <c r="E85" i="10" s="1"/>
  <c r="J37" i="9"/>
  <c r="J36" i="9"/>
  <c r="AY102" i="1"/>
  <c r="J35" i="9"/>
  <c r="AX102" i="1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2" i="9"/>
  <c r="BH242" i="9"/>
  <c r="BG242" i="9"/>
  <c r="BF242" i="9"/>
  <c r="T242" i="9"/>
  <c r="R242" i="9"/>
  <c r="P242" i="9"/>
  <c r="BI241" i="9"/>
  <c r="BH241" i="9"/>
  <c r="BG241" i="9"/>
  <c r="BF241" i="9"/>
  <c r="T241" i="9"/>
  <c r="R241" i="9"/>
  <c r="P241" i="9"/>
  <c r="BI239" i="9"/>
  <c r="BH239" i="9"/>
  <c r="BG239" i="9"/>
  <c r="BF239" i="9"/>
  <c r="T239" i="9"/>
  <c r="R239" i="9"/>
  <c r="P239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T235" i="9" s="1"/>
  <c r="R236" i="9"/>
  <c r="R235" i="9" s="1"/>
  <c r="P236" i="9"/>
  <c r="P235" i="9" s="1"/>
  <c r="BI234" i="9"/>
  <c r="BH234" i="9"/>
  <c r="BG234" i="9"/>
  <c r="BF234" i="9"/>
  <c r="T234" i="9"/>
  <c r="R234" i="9"/>
  <c r="P234" i="9"/>
  <c r="BI233" i="9"/>
  <c r="BH233" i="9"/>
  <c r="BG233" i="9"/>
  <c r="BF233" i="9"/>
  <c r="T233" i="9"/>
  <c r="R233" i="9"/>
  <c r="P233" i="9"/>
  <c r="BI232" i="9"/>
  <c r="BH232" i="9"/>
  <c r="BG232" i="9"/>
  <c r="BF232" i="9"/>
  <c r="T232" i="9"/>
  <c r="R232" i="9"/>
  <c r="P232" i="9"/>
  <c r="BI231" i="9"/>
  <c r="BH231" i="9"/>
  <c r="BG231" i="9"/>
  <c r="BF231" i="9"/>
  <c r="T231" i="9"/>
  <c r="R231" i="9"/>
  <c r="P231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8" i="9"/>
  <c r="BH228" i="9"/>
  <c r="BG228" i="9"/>
  <c r="BF228" i="9"/>
  <c r="T228" i="9"/>
  <c r="R228" i="9"/>
  <c r="P228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2" i="9"/>
  <c r="BH222" i="9"/>
  <c r="BG222" i="9"/>
  <c r="BF222" i="9"/>
  <c r="T222" i="9"/>
  <c r="R222" i="9"/>
  <c r="P222" i="9"/>
  <c r="BI221" i="9"/>
  <c r="BH221" i="9"/>
  <c r="BG221" i="9"/>
  <c r="BF221" i="9"/>
  <c r="T221" i="9"/>
  <c r="R221" i="9"/>
  <c r="P221" i="9"/>
  <c r="BI220" i="9"/>
  <c r="BH220" i="9"/>
  <c r="BG220" i="9"/>
  <c r="BF220" i="9"/>
  <c r="T220" i="9"/>
  <c r="R220" i="9"/>
  <c r="P220" i="9"/>
  <c r="BI219" i="9"/>
  <c r="BH219" i="9"/>
  <c r="BG219" i="9"/>
  <c r="BF219" i="9"/>
  <c r="T219" i="9"/>
  <c r="R219" i="9"/>
  <c r="P219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6" i="9"/>
  <c r="BH216" i="9"/>
  <c r="BG216" i="9"/>
  <c r="BF216" i="9"/>
  <c r="T216" i="9"/>
  <c r="R216" i="9"/>
  <c r="P216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F117" i="9"/>
  <c r="E115" i="9"/>
  <c r="F89" i="9"/>
  <c r="E87" i="9"/>
  <c r="J24" i="9"/>
  <c r="E24" i="9"/>
  <c r="J120" i="9" s="1"/>
  <c r="J23" i="9"/>
  <c r="J21" i="9"/>
  <c r="E21" i="9"/>
  <c r="J91" i="9" s="1"/>
  <c r="J20" i="9"/>
  <c r="J18" i="9"/>
  <c r="E18" i="9"/>
  <c r="F120" i="9" s="1"/>
  <c r="J17" i="9"/>
  <c r="J15" i="9"/>
  <c r="E15" i="9"/>
  <c r="F119" i="9" s="1"/>
  <c r="J14" i="9"/>
  <c r="J12" i="9"/>
  <c r="J117" i="9"/>
  <c r="E7" i="9"/>
  <c r="E113" i="9"/>
  <c r="J37" i="8"/>
  <c r="J36" i="8"/>
  <c r="AY101" i="1" s="1"/>
  <c r="J35" i="8"/>
  <c r="AX101" i="1" s="1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7" i="8"/>
  <c r="BH197" i="8"/>
  <c r="BG197" i="8"/>
  <c r="BF197" i="8"/>
  <c r="T197" i="8"/>
  <c r="T196" i="8"/>
  <c r="R197" i="8"/>
  <c r="R196" i="8"/>
  <c r="P197" i="8"/>
  <c r="P196" i="8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F116" i="8"/>
  <c r="E114" i="8"/>
  <c r="F89" i="8"/>
  <c r="E87" i="8"/>
  <c r="J24" i="8"/>
  <c r="E24" i="8"/>
  <c r="J92" i="8"/>
  <c r="J23" i="8"/>
  <c r="J21" i="8"/>
  <c r="E21" i="8"/>
  <c r="J118" i="8"/>
  <c r="J20" i="8"/>
  <c r="J18" i="8"/>
  <c r="E18" i="8"/>
  <c r="F92" i="8"/>
  <c r="J17" i="8"/>
  <c r="J15" i="8"/>
  <c r="E15" i="8"/>
  <c r="F118" i="8"/>
  <c r="J14" i="8"/>
  <c r="J12" i="8"/>
  <c r="J116" i="8" s="1"/>
  <c r="E7" i="8"/>
  <c r="E85" i="8" s="1"/>
  <c r="J37" i="7"/>
  <c r="J36" i="7"/>
  <c r="AY100" i="1"/>
  <c r="J35" i="7"/>
  <c r="AX100" i="1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T126" i="7"/>
  <c r="R127" i="7"/>
  <c r="R126" i="7"/>
  <c r="P127" i="7"/>
  <c r="P126" i="7"/>
  <c r="F118" i="7"/>
  <c r="E116" i="7"/>
  <c r="F89" i="7"/>
  <c r="E87" i="7"/>
  <c r="J24" i="7"/>
  <c r="E24" i="7"/>
  <c r="J92" i="7" s="1"/>
  <c r="J23" i="7"/>
  <c r="J21" i="7"/>
  <c r="E21" i="7"/>
  <c r="J120" i="7" s="1"/>
  <c r="J20" i="7"/>
  <c r="J18" i="7"/>
  <c r="E18" i="7"/>
  <c r="F121" i="7" s="1"/>
  <c r="J17" i="7"/>
  <c r="J15" i="7"/>
  <c r="E15" i="7"/>
  <c r="F120" i="7" s="1"/>
  <c r="J14" i="7"/>
  <c r="J12" i="7"/>
  <c r="J118" i="7"/>
  <c r="E7" i="7"/>
  <c r="E85" i="7"/>
  <c r="J37" i="6"/>
  <c r="J36" i="6"/>
  <c r="AY99" i="1" s="1"/>
  <c r="J35" i="6"/>
  <c r="AX99" i="1" s="1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F117" i="6"/>
  <c r="E115" i="6"/>
  <c r="F89" i="6"/>
  <c r="E87" i="6"/>
  <c r="J24" i="6"/>
  <c r="E24" i="6"/>
  <c r="J120" i="6"/>
  <c r="J23" i="6"/>
  <c r="J21" i="6"/>
  <c r="E21" i="6"/>
  <c r="J119" i="6"/>
  <c r="J20" i="6"/>
  <c r="J18" i="6"/>
  <c r="E18" i="6"/>
  <c r="F92" i="6"/>
  <c r="J17" i="6"/>
  <c r="J15" i="6"/>
  <c r="E15" i="6"/>
  <c r="F119" i="6"/>
  <c r="J14" i="6"/>
  <c r="J12" i="6"/>
  <c r="J117" i="6" s="1"/>
  <c r="E7" i="6"/>
  <c r="E113" i="6" s="1"/>
  <c r="J37" i="5"/>
  <c r="J36" i="5"/>
  <c r="AY98" i="1"/>
  <c r="J35" i="5"/>
  <c r="AX98" i="1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F117" i="5"/>
  <c r="E115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120" i="5" s="1"/>
  <c r="J17" i="5"/>
  <c r="J15" i="5"/>
  <c r="E15" i="5"/>
  <c r="F119" i="5" s="1"/>
  <c r="J14" i="5"/>
  <c r="J12" i="5"/>
  <c r="J89" i="5"/>
  <c r="E7" i="5"/>
  <c r="E113" i="5"/>
  <c r="J37" i="4"/>
  <c r="J36" i="4"/>
  <c r="AY97" i="1" s="1"/>
  <c r="J35" i="4"/>
  <c r="AX97" i="1" s="1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T173" i="4"/>
  <c r="R174" i="4"/>
  <c r="R173" i="4"/>
  <c r="P174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F118" i="4"/>
  <c r="E116" i="4"/>
  <c r="F89" i="4"/>
  <c r="E87" i="4"/>
  <c r="J24" i="4"/>
  <c r="E24" i="4"/>
  <c r="J121" i="4"/>
  <c r="J23" i="4"/>
  <c r="J21" i="4"/>
  <c r="E21" i="4"/>
  <c r="J120" i="4"/>
  <c r="J20" i="4"/>
  <c r="J18" i="4"/>
  <c r="E18" i="4"/>
  <c r="F92" i="4"/>
  <c r="J17" i="4"/>
  <c r="J15" i="4"/>
  <c r="E15" i="4"/>
  <c r="F120" i="4"/>
  <c r="J14" i="4"/>
  <c r="J12" i="4"/>
  <c r="J118" i="4" s="1"/>
  <c r="E7" i="4"/>
  <c r="E114" i="4" s="1"/>
  <c r="J37" i="3"/>
  <c r="J36" i="3"/>
  <c r="AY96" i="1"/>
  <c r="J35" i="3"/>
  <c r="AX96" i="1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T149" i="3"/>
  <c r="R150" i="3"/>
  <c r="R149" i="3"/>
  <c r="P150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T134" i="3"/>
  <c r="R135" i="3"/>
  <c r="R134" i="3"/>
  <c r="P135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92" i="3"/>
  <c r="J23" i="3"/>
  <c r="J21" i="3"/>
  <c r="E21" i="3"/>
  <c r="J122" i="3"/>
  <c r="J20" i="3"/>
  <c r="J18" i="3"/>
  <c r="E18" i="3"/>
  <c r="F123" i="3"/>
  <c r="J17" i="3"/>
  <c r="J15" i="3"/>
  <c r="E15" i="3"/>
  <c r="F122" i="3"/>
  <c r="J14" i="3"/>
  <c r="J12" i="3"/>
  <c r="J120" i="3" s="1"/>
  <c r="E7" i="3"/>
  <c r="E116" i="3" s="1"/>
  <c r="J37" i="2"/>
  <c r="J36" i="2"/>
  <c r="AY95" i="1"/>
  <c r="J35" i="2"/>
  <c r="AX95" i="1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T158" i="2"/>
  <c r="R159" i="2"/>
  <c r="R158" i="2"/>
  <c r="P159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T135" i="2" s="1"/>
  <c r="R136" i="2"/>
  <c r="R135" i="2" s="1"/>
  <c r="P136" i="2"/>
  <c r="P135" i="2" s="1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F120" i="2"/>
  <c r="E118" i="2"/>
  <c r="F89" i="2"/>
  <c r="E87" i="2"/>
  <c r="J24" i="2"/>
  <c r="E24" i="2"/>
  <c r="J123" i="2"/>
  <c r="J23" i="2"/>
  <c r="J21" i="2"/>
  <c r="E21" i="2"/>
  <c r="J122" i="2"/>
  <c r="J20" i="2"/>
  <c r="J18" i="2"/>
  <c r="E18" i="2"/>
  <c r="F123" i="2"/>
  <c r="J17" i="2"/>
  <c r="J15" i="2"/>
  <c r="E15" i="2"/>
  <c r="F91" i="2"/>
  <c r="J14" i="2"/>
  <c r="J12" i="2"/>
  <c r="J120" i="2" s="1"/>
  <c r="E7" i="2"/>
  <c r="E85" i="2" s="1"/>
  <c r="L90" i="1"/>
  <c r="AM90" i="1"/>
  <c r="AM89" i="1"/>
  <c r="L89" i="1"/>
  <c r="AM87" i="1"/>
  <c r="L87" i="1"/>
  <c r="L85" i="1"/>
  <c r="L84" i="1"/>
  <c r="BK161" i="18"/>
  <c r="BK160" i="18"/>
  <c r="J160" i="18"/>
  <c r="BK159" i="18"/>
  <c r="J159" i="18"/>
  <c r="BK158" i="18"/>
  <c r="J158" i="18"/>
  <c r="BK157" i="18"/>
  <c r="J156" i="18"/>
  <c r="J155" i="18"/>
  <c r="J152" i="18"/>
  <c r="BK151" i="18"/>
  <c r="BK150" i="18"/>
  <c r="J149" i="18"/>
  <c r="BK146" i="18"/>
  <c r="J145" i="18"/>
  <c r="J144" i="18"/>
  <c r="BK143" i="18"/>
  <c r="J142" i="18"/>
  <c r="BK141" i="18"/>
  <c r="J140" i="18"/>
  <c r="J139" i="18"/>
  <c r="BK138" i="18"/>
  <c r="J137" i="18"/>
  <c r="BK136" i="18"/>
  <c r="J135" i="18"/>
  <c r="J134" i="18"/>
  <c r="J133" i="18"/>
  <c r="J132" i="18"/>
  <c r="BK131" i="18"/>
  <c r="BK130" i="18"/>
  <c r="J129" i="18"/>
  <c r="J128" i="18"/>
  <c r="BK125" i="18"/>
  <c r="BK121" i="18"/>
  <c r="BK208" i="17"/>
  <c r="J206" i="17"/>
  <c r="BK204" i="17"/>
  <c r="J200" i="17"/>
  <c r="J194" i="17"/>
  <c r="BK193" i="17"/>
  <c r="J189" i="17"/>
  <c r="J188" i="17"/>
  <c r="BK184" i="17"/>
  <c r="BK182" i="17"/>
  <c r="BK180" i="17"/>
  <c r="BK174" i="17"/>
  <c r="BK172" i="17"/>
  <c r="J169" i="17"/>
  <c r="J166" i="17"/>
  <c r="BK161" i="17"/>
  <c r="J151" i="17"/>
  <c r="BK148" i="17"/>
  <c r="J147" i="17"/>
  <c r="J146" i="17"/>
  <c r="J145" i="17"/>
  <c r="BK144" i="17"/>
  <c r="J141" i="17"/>
  <c r="BK138" i="17"/>
  <c r="J135" i="17"/>
  <c r="J131" i="17"/>
  <c r="J129" i="17"/>
  <c r="BK209" i="16"/>
  <c r="BK208" i="16"/>
  <c r="BK200" i="16"/>
  <c r="BK199" i="16"/>
  <c r="BK182" i="16"/>
  <c r="BK177" i="16"/>
  <c r="BK173" i="16"/>
  <c r="J172" i="16"/>
  <c r="BK171" i="16"/>
  <c r="BK169" i="16"/>
  <c r="J168" i="16"/>
  <c r="BK165" i="16"/>
  <c r="J164" i="16"/>
  <c r="BK162" i="16"/>
  <c r="J140" i="16"/>
  <c r="BK137" i="16"/>
  <c r="BK133" i="16"/>
  <c r="J245" i="15"/>
  <c r="BK243" i="15"/>
  <c r="BK235" i="15"/>
  <c r="BK233" i="15"/>
  <c r="J230" i="15"/>
  <c r="BK228" i="15"/>
  <c r="BK226" i="15"/>
  <c r="BK220" i="15"/>
  <c r="BK212" i="15"/>
  <c r="J211" i="15"/>
  <c r="J210" i="15"/>
  <c r="J209" i="15"/>
  <c r="J208" i="15"/>
  <c r="J204" i="15"/>
  <c r="BK199" i="15"/>
  <c r="BK198" i="15"/>
  <c r="BK196" i="15"/>
  <c r="BK194" i="15"/>
  <c r="BK193" i="15"/>
  <c r="BK192" i="15"/>
  <c r="J189" i="15"/>
  <c r="BK186" i="15"/>
  <c r="BK185" i="15"/>
  <c r="J184" i="15"/>
  <c r="BK177" i="15"/>
  <c r="BK174" i="15"/>
  <c r="BK166" i="15"/>
  <c r="BK164" i="15"/>
  <c r="BK158" i="15"/>
  <c r="BK152" i="15"/>
  <c r="BK149" i="15"/>
  <c r="BK147" i="15"/>
  <c r="J144" i="15"/>
  <c r="J141" i="15"/>
  <c r="BK138" i="15"/>
  <c r="BK132" i="15"/>
  <c r="J177" i="14"/>
  <c r="J174" i="14"/>
  <c r="J169" i="14"/>
  <c r="BK168" i="14"/>
  <c r="BK167" i="14"/>
  <c r="J158" i="14"/>
  <c r="J155" i="14"/>
  <c r="BK144" i="14"/>
  <c r="BK137" i="14"/>
  <c r="BK136" i="14"/>
  <c r="J211" i="13"/>
  <c r="J210" i="13"/>
  <c r="BK209" i="13"/>
  <c r="BK208" i="13"/>
  <c r="J195" i="13"/>
  <c r="J193" i="13"/>
  <c r="BK185" i="13"/>
  <c r="BK180" i="13"/>
  <c r="BK179" i="13"/>
  <c r="BK177" i="13"/>
  <c r="BK173" i="13"/>
  <c r="J172" i="13"/>
  <c r="BK169" i="13"/>
  <c r="BK166" i="13"/>
  <c r="BK160" i="13"/>
  <c r="J158" i="13"/>
  <c r="BK150" i="13"/>
  <c r="J147" i="13"/>
  <c r="J145" i="13"/>
  <c r="J143" i="13"/>
  <c r="BK139" i="13"/>
  <c r="J135" i="13"/>
  <c r="BK133" i="13"/>
  <c r="BK131" i="13"/>
  <c r="J253" i="12"/>
  <c r="J250" i="12"/>
  <c r="BK242" i="12"/>
  <c r="J241" i="12"/>
  <c r="J240" i="12"/>
  <c r="J239" i="12"/>
  <c r="J237" i="12"/>
  <c r="J232" i="12"/>
  <c r="J231" i="12"/>
  <c r="J229" i="12"/>
  <c r="J227" i="12"/>
  <c r="J224" i="12"/>
  <c r="J220" i="12"/>
  <c r="J218" i="12"/>
  <c r="J216" i="12"/>
  <c r="BK210" i="12"/>
  <c r="J208" i="12"/>
  <c r="J196" i="12"/>
  <c r="J195" i="12"/>
  <c r="BK193" i="12"/>
  <c r="J192" i="12"/>
  <c r="BK190" i="12"/>
  <c r="BK188" i="12"/>
  <c r="J182" i="12"/>
  <c r="BK180" i="12"/>
  <c r="J177" i="12"/>
  <c r="BK176" i="12"/>
  <c r="J167" i="12"/>
  <c r="BK161" i="12"/>
  <c r="J159" i="12"/>
  <c r="J158" i="12"/>
  <c r="BK157" i="12"/>
  <c r="BK155" i="12"/>
  <c r="J145" i="12"/>
  <c r="J143" i="12"/>
  <c r="BK142" i="12"/>
  <c r="J138" i="12"/>
  <c r="J135" i="12"/>
  <c r="J207" i="11"/>
  <c r="J204" i="11"/>
  <c r="BK203" i="11"/>
  <c r="BK202" i="11"/>
  <c r="BK185" i="11"/>
  <c r="BK181" i="11"/>
  <c r="BK178" i="11"/>
  <c r="J166" i="11"/>
  <c r="BK163" i="11"/>
  <c r="J155" i="11"/>
  <c r="J154" i="11"/>
  <c r="BK152" i="11"/>
  <c r="BK150" i="11"/>
  <c r="J149" i="11"/>
  <c r="J145" i="11"/>
  <c r="J144" i="11"/>
  <c r="BK139" i="11"/>
  <c r="BK138" i="11"/>
  <c r="BK136" i="11"/>
  <c r="J135" i="11"/>
  <c r="BK131" i="11"/>
  <c r="J202" i="10"/>
  <c r="BK201" i="10"/>
  <c r="J196" i="10"/>
  <c r="BK195" i="10"/>
  <c r="J188" i="10"/>
  <c r="BK172" i="10"/>
  <c r="BK168" i="10"/>
  <c r="J157" i="10"/>
  <c r="J151" i="10"/>
  <c r="BK149" i="10"/>
  <c r="J145" i="10"/>
  <c r="BK144" i="10"/>
  <c r="J136" i="10"/>
  <c r="J135" i="10"/>
  <c r="J134" i="10"/>
  <c r="BK132" i="10"/>
  <c r="BK129" i="10"/>
  <c r="BK246" i="9"/>
  <c r="BK239" i="9"/>
  <c r="BK236" i="9"/>
  <c r="BK232" i="9"/>
  <c r="BK228" i="9"/>
  <c r="BK223" i="9"/>
  <c r="J216" i="9"/>
  <c r="J215" i="9"/>
  <c r="BK213" i="9"/>
  <c r="BK206" i="9"/>
  <c r="BK203" i="9"/>
  <c r="BK201" i="9"/>
  <c r="BK200" i="9"/>
  <c r="BK195" i="9"/>
  <c r="BK190" i="9"/>
  <c r="J188" i="9"/>
  <c r="BK183" i="9"/>
  <c r="J180" i="9"/>
  <c r="BK178" i="9"/>
  <c r="J173" i="9"/>
  <c r="J170" i="9"/>
  <c r="BK169" i="9"/>
  <c r="BK168" i="9"/>
  <c r="J165" i="9"/>
  <c r="BK159" i="9"/>
  <c r="J154" i="9"/>
  <c r="J152" i="9"/>
  <c r="BK148" i="9"/>
  <c r="BK147" i="9"/>
  <c r="J144" i="9"/>
  <c r="J143" i="9"/>
  <c r="J139" i="9"/>
  <c r="J134" i="9"/>
  <c r="J130" i="9"/>
  <c r="J205" i="8"/>
  <c r="BK204" i="8"/>
  <c r="BK203" i="8"/>
  <c r="BK200" i="8"/>
  <c r="BK192" i="8"/>
  <c r="J190" i="8"/>
  <c r="BK184" i="8"/>
  <c r="J183" i="8"/>
  <c r="J182" i="8"/>
  <c r="J176" i="8"/>
  <c r="J173" i="8"/>
  <c r="J168" i="8"/>
  <c r="J166" i="8"/>
  <c r="BK163" i="8"/>
  <c r="BK161" i="8"/>
  <c r="BK159" i="8"/>
  <c r="BK156" i="8"/>
  <c r="J151" i="8"/>
  <c r="J150" i="8"/>
  <c r="J145" i="8"/>
  <c r="BK142" i="8"/>
  <c r="J138" i="8"/>
  <c r="J137" i="8"/>
  <c r="BK125" i="8"/>
  <c r="BK185" i="7"/>
  <c r="J179" i="7"/>
  <c r="J178" i="7"/>
  <c r="BK176" i="7"/>
  <c r="J174" i="7"/>
  <c r="BK173" i="7"/>
  <c r="J170" i="7"/>
  <c r="BK168" i="7"/>
  <c r="BK165" i="7"/>
  <c r="BK161" i="7"/>
  <c r="BK160" i="7"/>
  <c r="BK159" i="7"/>
  <c r="J157" i="7"/>
  <c r="BK154" i="7"/>
  <c r="BK152" i="7"/>
  <c r="J148" i="7"/>
  <c r="J147" i="7"/>
  <c r="BK146" i="7"/>
  <c r="BK142" i="7"/>
  <c r="J140" i="7"/>
  <c r="BK138" i="7"/>
  <c r="J135" i="7"/>
  <c r="J177" i="6"/>
  <c r="J176" i="6"/>
  <c r="BK171" i="6"/>
  <c r="BK168" i="6"/>
  <c r="J166" i="6"/>
  <c r="BK162" i="6"/>
  <c r="J157" i="6"/>
  <c r="J156" i="6"/>
  <c r="BK150" i="6"/>
  <c r="J143" i="6"/>
  <c r="BK142" i="6"/>
  <c r="BK137" i="6"/>
  <c r="BK134" i="6"/>
  <c r="BK132" i="6"/>
  <c r="J126" i="6"/>
  <c r="J161" i="18"/>
  <c r="J157" i="18"/>
  <c r="BK156" i="18"/>
  <c r="BK155" i="18"/>
  <c r="BK154" i="18"/>
  <c r="J154" i="18"/>
  <c r="BK153" i="18"/>
  <c r="J153" i="18"/>
  <c r="BK152" i="18"/>
  <c r="J151" i="18"/>
  <c r="J150" i="18"/>
  <c r="BK149" i="18"/>
  <c r="J146" i="18"/>
  <c r="BK144" i="18"/>
  <c r="J143" i="18"/>
  <c r="BK142" i="18"/>
  <c r="J141" i="18"/>
  <c r="BK140" i="18"/>
  <c r="BK139" i="18"/>
  <c r="J138" i="18"/>
  <c r="BK137" i="18"/>
  <c r="J136" i="18"/>
  <c r="BK135" i="18"/>
  <c r="BK134" i="18"/>
  <c r="BK133" i="18"/>
  <c r="BK132" i="18"/>
  <c r="BK128" i="18"/>
  <c r="J126" i="18"/>
  <c r="J125" i="18"/>
  <c r="J123" i="18"/>
  <c r="BK122" i="18"/>
  <c r="J120" i="18"/>
  <c r="BK207" i="17"/>
  <c r="BK203" i="17"/>
  <c r="BK199" i="17"/>
  <c r="BK191" i="17"/>
  <c r="J181" i="17"/>
  <c r="J172" i="17"/>
  <c r="J171" i="17"/>
  <c r="BK168" i="17"/>
  <c r="BK167" i="17"/>
  <c r="BK163" i="17"/>
  <c r="BK162" i="17"/>
  <c r="BK156" i="17"/>
  <c r="BK152" i="17"/>
  <c r="BK149" i="17"/>
  <c r="J148" i="17"/>
  <c r="BK141" i="17"/>
  <c r="BK140" i="17"/>
  <c r="BK139" i="17"/>
  <c r="BK134" i="17"/>
  <c r="BK210" i="16"/>
  <c r="J207" i="16"/>
  <c r="J195" i="16"/>
  <c r="J193" i="16"/>
  <c r="BK191" i="16"/>
  <c r="BK184" i="16"/>
  <c r="BK183" i="16"/>
  <c r="BK180" i="16"/>
  <c r="BK174" i="16"/>
  <c r="BK172" i="16"/>
  <c r="J170" i="16"/>
  <c r="J169" i="16"/>
  <c r="BK167" i="16"/>
  <c r="J165" i="16"/>
  <c r="J160" i="16"/>
  <c r="BK149" i="16"/>
  <c r="BK148" i="16"/>
  <c r="BK142" i="16"/>
  <c r="J139" i="16"/>
  <c r="BK136" i="16"/>
  <c r="BK135" i="16"/>
  <c r="J132" i="16"/>
  <c r="BK130" i="16"/>
  <c r="J244" i="15"/>
  <c r="J241" i="15"/>
  <c r="J240" i="15"/>
  <c r="BK239" i="15"/>
  <c r="BK238" i="15"/>
  <c r="J237" i="15"/>
  <c r="J235" i="15"/>
  <c r="J233" i="15"/>
  <c r="BK230" i="15"/>
  <c r="BK219" i="15"/>
  <c r="BK217" i="15"/>
  <c r="J182" i="15"/>
  <c r="BK181" i="15"/>
  <c r="BK179" i="15"/>
  <c r="J177" i="15"/>
  <c r="BK173" i="15"/>
  <c r="BK168" i="15"/>
  <c r="J163" i="15"/>
  <c r="J160" i="15"/>
  <c r="BK156" i="15"/>
  <c r="J150" i="15"/>
  <c r="BK144" i="15"/>
  <c r="J142" i="15"/>
  <c r="BK141" i="15"/>
  <c r="J140" i="15"/>
  <c r="BK137" i="15"/>
  <c r="BK135" i="15"/>
  <c r="J134" i="15"/>
  <c r="J132" i="15"/>
  <c r="J131" i="15"/>
  <c r="BK129" i="15"/>
  <c r="J202" i="14"/>
  <c r="BK201" i="14"/>
  <c r="J199" i="14"/>
  <c r="BK192" i="14"/>
  <c r="J190" i="14"/>
  <c r="J187" i="14"/>
  <c r="BK186" i="14"/>
  <c r="BK183" i="14"/>
  <c r="BK179" i="14"/>
  <c r="J175" i="14"/>
  <c r="J173" i="14"/>
  <c r="BK172" i="14"/>
  <c r="J159" i="14"/>
  <c r="BK155" i="14"/>
  <c r="J149" i="14"/>
  <c r="BK147" i="14"/>
  <c r="J135" i="14"/>
  <c r="BK134" i="14"/>
  <c r="J132" i="14"/>
  <c r="J130" i="14"/>
  <c r="J213" i="13"/>
  <c r="J209" i="13"/>
  <c r="J208" i="13"/>
  <c r="J204" i="13"/>
  <c r="J201" i="13"/>
  <c r="BK195" i="13"/>
  <c r="BK193" i="13"/>
  <c r="J192" i="13"/>
  <c r="J191" i="13"/>
  <c r="BK188" i="13"/>
  <c r="BK175" i="13"/>
  <c r="J174" i="13"/>
  <c r="BK164" i="13"/>
  <c r="BK162" i="13"/>
  <c r="J160" i="13"/>
  <c r="J157" i="13"/>
  <c r="J155" i="13"/>
  <c r="J151" i="13"/>
  <c r="J150" i="13"/>
  <c r="J148" i="13"/>
  <c r="BK147" i="13"/>
  <c r="BK146" i="13"/>
  <c r="BK145" i="13"/>
  <c r="J144" i="13"/>
  <c r="J142" i="13"/>
  <c r="BK137" i="13"/>
  <c r="J136" i="13"/>
  <c r="BK134" i="13"/>
  <c r="J132" i="13"/>
  <c r="J242" i="12"/>
  <c r="BK229" i="12"/>
  <c r="J228" i="12"/>
  <c r="BK223" i="12"/>
  <c r="BK220" i="12"/>
  <c r="J219" i="12"/>
  <c r="J209" i="12"/>
  <c r="BK208" i="12"/>
  <c r="BK206" i="12"/>
  <c r="BK205" i="12"/>
  <c r="J204" i="12"/>
  <c r="J201" i="12"/>
  <c r="J200" i="12"/>
  <c r="BK199" i="12"/>
  <c r="J197" i="12"/>
  <c r="J191" i="12"/>
  <c r="BK187" i="12"/>
  <c r="J185" i="12"/>
  <c r="BK181" i="12"/>
  <c r="BK178" i="12"/>
  <c r="J176" i="12"/>
  <c r="J175" i="12"/>
  <c r="BK174" i="12"/>
  <c r="BK170" i="12"/>
  <c r="J169" i="12"/>
  <c r="BK166" i="12"/>
  <c r="BK164" i="12"/>
  <c r="BK163" i="12"/>
  <c r="BK158" i="12"/>
  <c r="BK156" i="12"/>
  <c r="J155" i="12"/>
  <c r="BK154" i="12"/>
  <c r="BK153" i="12"/>
  <c r="BK149" i="12"/>
  <c r="BK146" i="12"/>
  <c r="BK145" i="12"/>
  <c r="BK144" i="12"/>
  <c r="BK143" i="12"/>
  <c r="BK140" i="12"/>
  <c r="J137" i="12"/>
  <c r="BK136" i="12"/>
  <c r="BK132" i="12"/>
  <c r="J131" i="12"/>
  <c r="J129" i="12"/>
  <c r="BK208" i="11"/>
  <c r="BK205" i="11"/>
  <c r="BK194" i="11"/>
  <c r="BK192" i="11"/>
  <c r="BK190" i="11"/>
  <c r="J185" i="11"/>
  <c r="J182" i="11"/>
  <c r="BK179" i="11"/>
  <c r="J177" i="11"/>
  <c r="J175" i="11"/>
  <c r="BK172" i="11"/>
  <c r="J170" i="11"/>
  <c r="BK169" i="11"/>
  <c r="J164" i="11"/>
  <c r="BK162" i="11"/>
  <c r="J160" i="11"/>
  <c r="BK158" i="11"/>
  <c r="BK153" i="11"/>
  <c r="J152" i="11"/>
  <c r="J151" i="11"/>
  <c r="J147" i="11"/>
  <c r="BK140" i="11"/>
  <c r="BK137" i="11"/>
  <c r="J133" i="11"/>
  <c r="BK202" i="10"/>
  <c r="BK197" i="10"/>
  <c r="BK193" i="10"/>
  <c r="BK192" i="10"/>
  <c r="BK188" i="10"/>
  <c r="J175" i="10"/>
  <c r="J168" i="10"/>
  <c r="J166" i="10"/>
  <c r="BK165" i="10"/>
  <c r="J163" i="10"/>
  <c r="J161" i="10"/>
  <c r="J158" i="10"/>
  <c r="J152" i="10"/>
  <c r="BK150" i="10"/>
  <c r="J142" i="10"/>
  <c r="J139" i="10"/>
  <c r="J138" i="10"/>
  <c r="BK135" i="10"/>
  <c r="J132" i="10"/>
  <c r="BK130" i="10"/>
  <c r="J247" i="9"/>
  <c r="BK242" i="9"/>
  <c r="BK241" i="9"/>
  <c r="BK229" i="9"/>
  <c r="BK224" i="9"/>
  <c r="BK220" i="9"/>
  <c r="BK215" i="9"/>
  <c r="BK214" i="9"/>
  <c r="J212" i="9"/>
  <c r="BK211" i="9"/>
  <c r="BK210" i="9"/>
  <c r="BK209" i="9"/>
  <c r="BK208" i="9"/>
  <c r="J200" i="9"/>
  <c r="BK199" i="9"/>
  <c r="BK197" i="9"/>
  <c r="BK187" i="9"/>
  <c r="J186" i="9"/>
  <c r="J185" i="9"/>
  <c r="J183" i="9"/>
  <c r="J182" i="9"/>
  <c r="J181" i="9"/>
  <c r="J178" i="9"/>
  <c r="BK176" i="9"/>
  <c r="J172" i="9"/>
  <c r="J167" i="9"/>
  <c r="J164" i="9"/>
  <c r="BK162" i="9"/>
  <c r="J161" i="9"/>
  <c r="BK158" i="9"/>
  <c r="BK149" i="9"/>
  <c r="BK146" i="9"/>
  <c r="J137" i="9"/>
  <c r="BK136" i="9"/>
  <c r="BK134" i="9"/>
  <c r="BK131" i="9"/>
  <c r="BK205" i="8"/>
  <c r="BK194" i="8"/>
  <c r="J192" i="8"/>
  <c r="BK190" i="8"/>
  <c r="BK186" i="8"/>
  <c r="BK185" i="8"/>
  <c r="J181" i="8"/>
  <c r="J177" i="8"/>
  <c r="BK175" i="8"/>
  <c r="BK172" i="8"/>
  <c r="BK164" i="8"/>
  <c r="J154" i="8"/>
  <c r="J152" i="8"/>
  <c r="J147" i="8"/>
  <c r="J144" i="8"/>
  <c r="J143" i="8"/>
  <c r="J141" i="8"/>
  <c r="BK138" i="8"/>
  <c r="J136" i="8"/>
  <c r="J131" i="8"/>
  <c r="J126" i="8"/>
  <c r="BK191" i="7"/>
  <c r="J190" i="7"/>
  <c r="BK188" i="7"/>
  <c r="J185" i="7"/>
  <c r="J180" i="7"/>
  <c r="BK175" i="7"/>
  <c r="BK172" i="7"/>
  <c r="J169" i="7"/>
  <c r="J167" i="7"/>
  <c r="J166" i="7"/>
  <c r="J164" i="7"/>
  <c r="J160" i="7"/>
  <c r="J158" i="7"/>
  <c r="J156" i="7"/>
  <c r="BK155" i="7"/>
  <c r="J150" i="7"/>
  <c r="J149" i="7"/>
  <c r="BK143" i="7"/>
  <c r="J139" i="7"/>
  <c r="J137" i="7"/>
  <c r="J134" i="7"/>
  <c r="BK133" i="7"/>
  <c r="J129" i="7"/>
  <c r="BK127" i="7"/>
  <c r="J175" i="6"/>
  <c r="J174" i="6"/>
  <c r="J172" i="6"/>
  <c r="BK167" i="6"/>
  <c r="BK165" i="6"/>
  <c r="BK164" i="6"/>
  <c r="J162" i="6"/>
  <c r="J160" i="6"/>
  <c r="J159" i="6"/>
  <c r="BK157" i="6"/>
  <c r="BK154" i="6"/>
  <c r="BK152" i="6"/>
  <c r="BK151" i="6"/>
  <c r="BK148" i="6"/>
  <c r="BK146" i="6"/>
  <c r="J144" i="6"/>
  <c r="BK143" i="6"/>
  <c r="BK140" i="6"/>
  <c r="J136" i="6"/>
  <c r="BK133" i="6"/>
  <c r="J131" i="6"/>
  <c r="BK192" i="5"/>
  <c r="BK191" i="5"/>
  <c r="J190" i="5"/>
  <c r="BK183" i="5"/>
  <c r="BK175" i="5"/>
  <c r="BK174" i="5"/>
  <c r="BK171" i="5"/>
  <c r="J169" i="5"/>
  <c r="BK168" i="5"/>
  <c r="J161" i="5"/>
  <c r="J151" i="5"/>
  <c r="J148" i="5"/>
  <c r="BK146" i="5"/>
  <c r="J145" i="5"/>
  <c r="BK144" i="5"/>
  <c r="J142" i="5"/>
  <c r="BK138" i="5"/>
  <c r="BK131" i="5"/>
  <c r="J130" i="5"/>
  <c r="J129" i="5"/>
  <c r="J127" i="5"/>
  <c r="J187" i="4"/>
  <c r="BK185" i="4"/>
  <c r="BK183" i="4"/>
  <c r="BK181" i="4"/>
  <c r="J171" i="4"/>
  <c r="J169" i="4"/>
  <c r="BK168" i="4"/>
  <c r="BK166" i="4"/>
  <c r="J165" i="4"/>
  <c r="J163" i="4"/>
  <c r="BK161" i="4"/>
  <c r="J160" i="4"/>
  <c r="BK159" i="4"/>
  <c r="BK158" i="4"/>
  <c r="BK155" i="4"/>
  <c r="BK153" i="4"/>
  <c r="J149" i="4"/>
  <c r="BK148" i="4"/>
  <c r="BK145" i="4"/>
  <c r="BK142" i="4"/>
  <c r="J141" i="4"/>
  <c r="BK138" i="4"/>
  <c r="BK137" i="4"/>
  <c r="J136" i="4"/>
  <c r="BK135" i="4"/>
  <c r="BK130" i="4"/>
  <c r="BK127" i="4"/>
  <c r="J160" i="3"/>
  <c r="BK157" i="3"/>
  <c r="BK152" i="3"/>
  <c r="BK150" i="3"/>
  <c r="J147" i="3"/>
  <c r="BK143" i="3"/>
  <c r="BK140" i="3"/>
  <c r="BK139" i="3"/>
  <c r="BK138" i="3"/>
  <c r="BK131" i="3"/>
  <c r="J130" i="3"/>
  <c r="BK166" i="2"/>
  <c r="J165" i="2"/>
  <c r="BK162" i="2"/>
  <c r="BK159" i="2"/>
  <c r="J151" i="2"/>
  <c r="BK147" i="2"/>
  <c r="J141" i="2"/>
  <c r="J140" i="2"/>
  <c r="BK139" i="2"/>
  <c r="BK130" i="2"/>
  <c r="BK129" i="2"/>
  <c r="J131" i="18"/>
  <c r="J130" i="18"/>
  <c r="BK129" i="18"/>
  <c r="J127" i="18"/>
  <c r="BK126" i="18"/>
  <c r="BK124" i="18"/>
  <c r="BK123" i="18"/>
  <c r="J122" i="18"/>
  <c r="J121" i="18"/>
  <c r="BK119" i="18"/>
  <c r="BK210" i="17"/>
  <c r="J208" i="17"/>
  <c r="BK205" i="17"/>
  <c r="J203" i="17"/>
  <c r="BK201" i="17"/>
  <c r="BK194" i="17"/>
  <c r="BK192" i="17"/>
  <c r="J191" i="17"/>
  <c r="BK189" i="17"/>
  <c r="J186" i="17"/>
  <c r="J184" i="17"/>
  <c r="J183" i="17"/>
  <c r="BK181" i="17"/>
  <c r="J179" i="17"/>
  <c r="J177" i="17"/>
  <c r="J165" i="17"/>
  <c r="BK164" i="17"/>
  <c r="J161" i="17"/>
  <c r="BK158" i="17"/>
  <c r="J153" i="17"/>
  <c r="J144" i="17"/>
  <c r="J137" i="17"/>
  <c r="BK136" i="17"/>
  <c r="J134" i="17"/>
  <c r="J133" i="17"/>
  <c r="J132" i="17"/>
  <c r="J205" i="16"/>
  <c r="BK203" i="16"/>
  <c r="BK194" i="16"/>
  <c r="J192" i="16"/>
  <c r="BK189" i="16"/>
  <c r="BK186" i="16"/>
  <c r="J182" i="16"/>
  <c r="BK181" i="16"/>
  <c r="BK178" i="16"/>
  <c r="J175" i="16"/>
  <c r="BK166" i="16"/>
  <c r="BK160" i="16"/>
  <c r="BK154" i="16"/>
  <c r="BK153" i="16"/>
  <c r="J152" i="16"/>
  <c r="J151" i="16"/>
  <c r="BK146" i="16"/>
  <c r="J145" i="16"/>
  <c r="BK141" i="16"/>
  <c r="BK138" i="16"/>
  <c r="J129" i="16"/>
  <c r="BK242" i="15"/>
  <c r="BK240" i="15"/>
  <c r="J239" i="15"/>
  <c r="BK236" i="15"/>
  <c r="BK234" i="15"/>
  <c r="BK229" i="15"/>
  <c r="J224" i="15"/>
  <c r="BK223" i="15"/>
  <c r="J217" i="15"/>
  <c r="BK216" i="15"/>
  <c r="BK215" i="15"/>
  <c r="J213" i="15"/>
  <c r="BK206" i="15"/>
  <c r="J201" i="15"/>
  <c r="BK200" i="15"/>
  <c r="J195" i="15"/>
  <c r="BK188" i="15"/>
  <c r="J187" i="15"/>
  <c r="J186" i="15"/>
  <c r="J185" i="15"/>
  <c r="BK184" i="15"/>
  <c r="BK182" i="15"/>
  <c r="BK180" i="15"/>
  <c r="J178" i="15"/>
  <c r="J175" i="15"/>
  <c r="J173" i="15"/>
  <c r="BK172" i="15"/>
  <c r="BK171" i="15"/>
  <c r="J170" i="15"/>
  <c r="BK167" i="15"/>
  <c r="J166" i="15"/>
  <c r="BK163" i="15"/>
  <c r="J156" i="15"/>
  <c r="J149" i="15"/>
  <c r="BK148" i="15"/>
  <c r="BK146" i="15"/>
  <c r="J145" i="15"/>
  <c r="J143" i="15"/>
  <c r="BK142" i="15"/>
  <c r="BK140" i="15"/>
  <c r="J135" i="15"/>
  <c r="BK133" i="15"/>
  <c r="BK131" i="15"/>
  <c r="BK130" i="15"/>
  <c r="J129" i="15"/>
  <c r="BK202" i="14"/>
  <c r="J201" i="14"/>
  <c r="BK200" i="14"/>
  <c r="J198" i="14"/>
  <c r="J196" i="14"/>
  <c r="BK194" i="14"/>
  <c r="BK193" i="14"/>
  <c r="BK185" i="14"/>
  <c r="BK184" i="14"/>
  <c r="J183" i="14"/>
  <c r="BK181" i="14"/>
  <c r="BK180" i="14"/>
  <c r="BK174" i="14"/>
  <c r="BK173" i="14"/>
  <c r="BK171" i="14"/>
  <c r="BK170" i="14"/>
  <c r="J168" i="14"/>
  <c r="J167" i="14"/>
  <c r="BK166" i="14"/>
  <c r="J165" i="14"/>
  <c r="BK164" i="14"/>
  <c r="J163" i="14"/>
  <c r="BK161" i="14"/>
  <c r="BK157" i="14"/>
  <c r="J153" i="14"/>
  <c r="BK151" i="14"/>
  <c r="J150" i="14"/>
  <c r="BK149" i="14"/>
  <c r="J148" i="14"/>
  <c r="J143" i="14"/>
  <c r="J142" i="14"/>
  <c r="J136" i="14"/>
  <c r="J133" i="14"/>
  <c r="J131" i="14"/>
  <c r="BK129" i="14"/>
  <c r="BK214" i="13"/>
  <c r="J212" i="13"/>
  <c r="BK211" i="13"/>
  <c r="BK210" i="13"/>
  <c r="BK207" i="13"/>
  <c r="J196" i="13"/>
  <c r="BK191" i="13"/>
  <c r="J189" i="13"/>
  <c r="J188" i="13"/>
  <c r="BK187" i="13"/>
  <c r="J184" i="13"/>
  <c r="BK178" i="13"/>
  <c r="J175" i="13"/>
  <c r="J171" i="13"/>
  <c r="J170" i="13"/>
  <c r="BK158" i="13"/>
  <c r="BK156" i="13"/>
  <c r="BK154" i="13"/>
  <c r="BK151" i="13"/>
  <c r="BK149" i="13"/>
  <c r="BK143" i="13"/>
  <c r="J139" i="13"/>
  <c r="BK138" i="13"/>
  <c r="BK135" i="13"/>
  <c r="BK132" i="13"/>
  <c r="J255" i="12"/>
  <c r="BK253" i="12"/>
  <c r="BK250" i="12"/>
  <c r="J248" i="12"/>
  <c r="BK247" i="12"/>
  <c r="J247" i="12"/>
  <c r="BK245" i="12"/>
  <c r="J234" i="12"/>
  <c r="BK231" i="12"/>
  <c r="J230" i="12"/>
  <c r="BK228" i="12"/>
  <c r="BK221" i="12"/>
  <c r="J217" i="12"/>
  <c r="BK215" i="12"/>
  <c r="BK214" i="12"/>
  <c r="J213" i="12"/>
  <c r="BK212" i="12"/>
  <c r="J211" i="12"/>
  <c r="BK203" i="12"/>
  <c r="BK201" i="12"/>
  <c r="J199" i="12"/>
  <c r="J198" i="12"/>
  <c r="J190" i="12"/>
  <c r="J187" i="12"/>
  <c r="BK185" i="12"/>
  <c r="J173" i="12"/>
  <c r="BK169" i="12"/>
  <c r="J168" i="12"/>
  <c r="J163" i="12"/>
  <c r="BK159" i="12"/>
  <c r="J154" i="12"/>
  <c r="J153" i="12"/>
  <c r="J151" i="12"/>
  <c r="J148" i="12"/>
  <c r="BK139" i="12"/>
  <c r="BK138" i="12"/>
  <c r="BK131" i="12"/>
  <c r="BK211" i="11"/>
  <c r="BK210" i="11"/>
  <c r="BK209" i="11"/>
  <c r="J208" i="11"/>
  <c r="BK206" i="11"/>
  <c r="J202" i="11"/>
  <c r="BK198" i="11"/>
  <c r="BK188" i="11"/>
  <c r="J187" i="11"/>
  <c r="BK180" i="11"/>
  <c r="BK176" i="11"/>
  <c r="BK173" i="11"/>
  <c r="BK171" i="11"/>
  <c r="BK170" i="11"/>
  <c r="J162" i="11"/>
  <c r="BK155" i="11"/>
  <c r="BK154" i="11"/>
  <c r="J153" i="11"/>
  <c r="BK151" i="11"/>
  <c r="BK148" i="11"/>
  <c r="BK144" i="11"/>
  <c r="J143" i="11"/>
  <c r="BK142" i="11"/>
  <c r="J141" i="11"/>
  <c r="J139" i="11"/>
  <c r="BK133" i="11"/>
  <c r="BK132" i="11"/>
  <c r="J201" i="10"/>
  <c r="BK199" i="10"/>
  <c r="BK198" i="10"/>
  <c r="J192" i="10"/>
  <c r="J183" i="10"/>
  <c r="BK182" i="10"/>
  <c r="J178" i="10"/>
  <c r="J176" i="10"/>
  <c r="BK175" i="10"/>
  <c r="J173" i="10"/>
  <c r="J171" i="10"/>
  <c r="BK170" i="10"/>
  <c r="J169" i="10"/>
  <c r="J165" i="10"/>
  <c r="J162" i="10"/>
  <c r="J159" i="10"/>
  <c r="BK158" i="10"/>
  <c r="J155" i="10"/>
  <c r="BK153" i="10"/>
  <c r="BK148" i="10"/>
  <c r="J147" i="10"/>
  <c r="J144" i="10"/>
  <c r="J143" i="10"/>
  <c r="BK142" i="10"/>
  <c r="BK141" i="10"/>
  <c r="J140" i="10"/>
  <c r="BK138" i="10"/>
  <c r="BK134" i="10"/>
  <c r="J130" i="10"/>
  <c r="J129" i="10"/>
  <c r="BK245" i="9"/>
  <c r="J241" i="9"/>
  <c r="J239" i="9"/>
  <c r="J232" i="9"/>
  <c r="J231" i="9"/>
  <c r="BK230" i="9"/>
  <c r="J227" i="9"/>
  <c r="BK225" i="9"/>
  <c r="J222" i="9"/>
  <c r="J221" i="9"/>
  <c r="BK218" i="9"/>
  <c r="J214" i="9"/>
  <c r="J213" i="9"/>
  <c r="BK212" i="9"/>
  <c r="J205" i="9"/>
  <c r="J199" i="9"/>
  <c r="BK198" i="9"/>
  <c r="J197" i="9"/>
  <c r="J194" i="9"/>
  <c r="J192" i="9"/>
  <c r="BK191" i="9"/>
  <c r="BK189" i="9"/>
  <c r="BK180" i="9"/>
  <c r="BK177" i="9"/>
  <c r="J176" i="9"/>
  <c r="BK173" i="9"/>
  <c r="BK163" i="9"/>
  <c r="J156" i="9"/>
  <c r="J155" i="9"/>
  <c r="BK141" i="9"/>
  <c r="J138" i="9"/>
  <c r="BK137" i="9"/>
  <c r="J136" i="9"/>
  <c r="BK132" i="9"/>
  <c r="BK128" i="9"/>
  <c r="J193" i="8"/>
  <c r="BK189" i="8"/>
  <c r="J187" i="8"/>
  <c r="J180" i="8"/>
  <c r="BK179" i="8"/>
  <c r="J178" i="8"/>
  <c r="BK177" i="8"/>
  <c r="BK168" i="8"/>
  <c r="BK166" i="8"/>
  <c r="J164" i="8"/>
  <c r="J160" i="8"/>
  <c r="BK158" i="8"/>
  <c r="J155" i="8"/>
  <c r="BK149" i="8"/>
  <c r="BK144" i="8"/>
  <c r="BK135" i="8"/>
  <c r="J128" i="8"/>
  <c r="BK127" i="8"/>
  <c r="J125" i="8"/>
  <c r="J189" i="7"/>
  <c r="BK187" i="7"/>
  <c r="J177" i="7"/>
  <c r="BK169" i="7"/>
  <c r="J168" i="7"/>
  <c r="BK166" i="7"/>
  <c r="BK163" i="7"/>
  <c r="J159" i="7"/>
  <c r="BK156" i="7"/>
  <c r="J154" i="7"/>
  <c r="J151" i="7"/>
  <c r="BK150" i="7"/>
  <c r="BK148" i="7"/>
  <c r="J142" i="7"/>
  <c r="BK141" i="7"/>
  <c r="BK140" i="7"/>
  <c r="BK137" i="7"/>
  <c r="BK136" i="7"/>
  <c r="J130" i="7"/>
  <c r="J127" i="7"/>
  <c r="BK178" i="6"/>
  <c r="BK177" i="6"/>
  <c r="J164" i="6"/>
  <c r="BK161" i="6"/>
  <c r="BK159" i="6"/>
  <c r="J155" i="6"/>
  <c r="J154" i="6"/>
  <c r="J153" i="6"/>
  <c r="J148" i="6"/>
  <c r="J142" i="6"/>
  <c r="BK139" i="6"/>
  <c r="J135" i="6"/>
  <c r="J134" i="6"/>
  <c r="J132" i="6"/>
  <c r="J127" i="6"/>
  <c r="J198" i="5"/>
  <c r="BK197" i="5"/>
  <c r="BK196" i="5"/>
  <c r="BK193" i="5"/>
  <c r="J187" i="5"/>
  <c r="BK184" i="5"/>
  <c r="J183" i="5"/>
  <c r="J174" i="5"/>
  <c r="J173" i="5"/>
  <c r="BK170" i="5"/>
  <c r="BK169" i="5"/>
  <c r="BK166" i="5"/>
  <c r="BK164" i="5"/>
  <c r="BK158" i="5"/>
  <c r="J157" i="5"/>
  <c r="J155" i="5"/>
  <c r="J152" i="5"/>
  <c r="BK150" i="5"/>
  <c r="BK149" i="5"/>
  <c r="BK147" i="5"/>
  <c r="J137" i="5"/>
  <c r="J135" i="5"/>
  <c r="BK134" i="5"/>
  <c r="J126" i="5"/>
  <c r="BK187" i="4"/>
  <c r="J185" i="4"/>
  <c r="J183" i="4"/>
  <c r="J181" i="4"/>
  <c r="J180" i="4"/>
  <c r="BK169" i="4"/>
  <c r="J161" i="4"/>
  <c r="J159" i="4"/>
  <c r="J158" i="4"/>
  <c r="J156" i="4"/>
  <c r="BK151" i="4"/>
  <c r="J143" i="4"/>
  <c r="J135" i="4"/>
  <c r="BK134" i="4"/>
  <c r="J131" i="4"/>
  <c r="J129" i="4"/>
  <c r="J161" i="3"/>
  <c r="BK159" i="3"/>
  <c r="J157" i="3"/>
  <c r="J153" i="3"/>
  <c r="BK147" i="3"/>
  <c r="J143" i="3"/>
  <c r="BK141" i="3"/>
  <c r="J139" i="3"/>
  <c r="BK137" i="3"/>
  <c r="J135" i="3"/>
  <c r="BK133" i="3"/>
  <c r="BK167" i="2"/>
  <c r="J164" i="2"/>
  <c r="J155" i="2"/>
  <c r="J148" i="2"/>
  <c r="J144" i="2"/>
  <c r="BK143" i="2"/>
  <c r="BK145" i="18"/>
  <c r="BK127" i="18"/>
  <c r="J124" i="18"/>
  <c r="BK120" i="18"/>
  <c r="J119" i="18"/>
  <c r="J210" i="17"/>
  <c r="J209" i="17"/>
  <c r="J207" i="17"/>
  <c r="BK202" i="17"/>
  <c r="J198" i="17"/>
  <c r="BK195" i="17"/>
  <c r="BK183" i="17"/>
  <c r="BK178" i="17"/>
  <c r="BK176" i="17"/>
  <c r="BK169" i="17"/>
  <c r="J167" i="17"/>
  <c r="J163" i="17"/>
  <c r="J160" i="17"/>
  <c r="J158" i="17"/>
  <c r="J149" i="17"/>
  <c r="J140" i="17"/>
  <c r="J138" i="17"/>
  <c r="J210" i="16"/>
  <c r="J208" i="16"/>
  <c r="J202" i="16"/>
  <c r="J200" i="16"/>
  <c r="J199" i="16"/>
  <c r="J191" i="16"/>
  <c r="J189" i="16"/>
  <c r="J186" i="16"/>
  <c r="J179" i="16"/>
  <c r="J176" i="16"/>
  <c r="BK170" i="16"/>
  <c r="BK163" i="16"/>
  <c r="J158" i="16"/>
  <c r="BK150" i="16"/>
  <c r="J148" i="16"/>
  <c r="J144" i="16"/>
  <c r="J143" i="16"/>
  <c r="BK140" i="16"/>
  <c r="J137" i="16"/>
  <c r="J134" i="16"/>
  <c r="J131" i="16"/>
  <c r="BK244" i="15"/>
  <c r="J243" i="15"/>
  <c r="J242" i="15"/>
  <c r="BK241" i="15"/>
  <c r="J236" i="15"/>
  <c r="J229" i="15"/>
  <c r="J228" i="15"/>
  <c r="BK227" i="15"/>
  <c r="J226" i="15"/>
  <c r="BK222" i="15"/>
  <c r="J220" i="15"/>
  <c r="J219" i="15"/>
  <c r="J215" i="15"/>
  <c r="BK214" i="15"/>
  <c r="J212" i="15"/>
  <c r="J207" i="15"/>
  <c r="J206" i="15"/>
  <c r="BK205" i="15"/>
  <c r="BK204" i="15"/>
  <c r="BK203" i="15"/>
  <c r="J202" i="15"/>
  <c r="BK201" i="15"/>
  <c r="J200" i="15"/>
  <c r="J197" i="15"/>
  <c r="J196" i="15"/>
  <c r="J191" i="15"/>
  <c r="BK190" i="15"/>
  <c r="J183" i="15"/>
  <c r="J181" i="15"/>
  <c r="BK178" i="15"/>
  <c r="J176" i="15"/>
  <c r="BK175" i="15"/>
  <c r="BK169" i="15"/>
  <c r="J165" i="15"/>
  <c r="BK162" i="15"/>
  <c r="BK160" i="15"/>
  <c r="J158" i="15"/>
  <c r="J157" i="15"/>
  <c r="BK154" i="15"/>
  <c r="BK153" i="15"/>
  <c r="J151" i="15"/>
  <c r="BK150" i="15"/>
  <c r="J147" i="15"/>
  <c r="J146" i="15"/>
  <c r="BK145" i="15"/>
  <c r="J139" i="15"/>
  <c r="J137" i="15"/>
  <c r="BK136" i="15"/>
  <c r="BK134" i="15"/>
  <c r="J133" i="15"/>
  <c r="J130" i="15"/>
  <c r="J200" i="14"/>
  <c r="J197" i="14"/>
  <c r="BK195" i="14"/>
  <c r="J193" i="14"/>
  <c r="J192" i="14"/>
  <c r="BK191" i="14"/>
  <c r="BK190" i="14"/>
  <c r="J185" i="14"/>
  <c r="J184" i="14"/>
  <c r="J180" i="14"/>
  <c r="J179" i="14"/>
  <c r="BK175" i="14"/>
  <c r="J172" i="14"/>
  <c r="J171" i="14"/>
  <c r="BK169" i="14"/>
  <c r="BK165" i="14"/>
  <c r="BK159" i="14"/>
  <c r="BK158" i="14"/>
  <c r="J154" i="14"/>
  <c r="J151" i="14"/>
  <c r="BK142" i="14"/>
  <c r="BK140" i="14"/>
  <c r="BK139" i="14"/>
  <c r="J137" i="14"/>
  <c r="BK135" i="14"/>
  <c r="BK132" i="14"/>
  <c r="BK130" i="14"/>
  <c r="BK206" i="13"/>
  <c r="BK205" i="13"/>
  <c r="J199" i="13"/>
  <c r="J194" i="13"/>
  <c r="BK192" i="13"/>
  <c r="BK189" i="13"/>
  <c r="J187" i="13"/>
  <c r="BK184" i="13"/>
  <c r="BK182" i="13"/>
  <c r="J178" i="13"/>
  <c r="J177" i="13"/>
  <c r="J176" i="13"/>
  <c r="J169" i="13"/>
  <c r="J164" i="13"/>
  <c r="J163" i="13"/>
  <c r="BK148" i="13"/>
  <c r="J141" i="13"/>
  <c r="J140" i="13"/>
  <c r="J137" i="13"/>
  <c r="BK136" i="13"/>
  <c r="BK255" i="12"/>
  <c r="J254" i="12"/>
  <c r="J252" i="12"/>
  <c r="J251" i="12"/>
  <c r="J246" i="12"/>
  <c r="BK241" i="12"/>
  <c r="BK239" i="12"/>
  <c r="J238" i="12"/>
  <c r="BK230" i="12"/>
  <c r="BK226" i="12"/>
  <c r="J223" i="12"/>
  <c r="J222" i="12"/>
  <c r="BK216" i="12"/>
  <c r="J214" i="12"/>
  <c r="BK211" i="12"/>
  <c r="BK209" i="12"/>
  <c r="J207" i="12"/>
  <c r="J206" i="12"/>
  <c r="J205" i="12"/>
  <c r="J203" i="12"/>
  <c r="J202" i="12"/>
  <c r="BK200" i="12"/>
  <c r="BK195" i="12"/>
  <c r="J193" i="12"/>
  <c r="BK191" i="12"/>
  <c r="BK189" i="12"/>
  <c r="J186" i="12"/>
  <c r="J184" i="12"/>
  <c r="BK183" i="12"/>
  <c r="J180" i="12"/>
  <c r="J179" i="12"/>
  <c r="BK172" i="12"/>
  <c r="J170" i="12"/>
  <c r="BK152" i="12"/>
  <c r="J150" i="12"/>
  <c r="J149" i="12"/>
  <c r="J144" i="12"/>
  <c r="J142" i="12"/>
  <c r="BK141" i="12"/>
  <c r="BK135" i="12"/>
  <c r="BK133" i="12"/>
  <c r="BK129" i="12"/>
  <c r="BK212" i="11"/>
  <c r="J210" i="11"/>
  <c r="J209" i="11"/>
  <c r="J205" i="11"/>
  <c r="BK204" i="11"/>
  <c r="J199" i="11"/>
  <c r="J198" i="11"/>
  <c r="J193" i="11"/>
  <c r="J192" i="11"/>
  <c r="J188" i="11"/>
  <c r="BK187" i="11"/>
  <c r="J183" i="11"/>
  <c r="J181" i="11"/>
  <c r="J180" i="11"/>
  <c r="J178" i="11"/>
  <c r="J174" i="11"/>
  <c r="J172" i="11"/>
  <c r="J171" i="11"/>
  <c r="BK166" i="11"/>
  <c r="J161" i="11"/>
  <c r="J158" i="11"/>
  <c r="BK157" i="11"/>
  <c r="J156" i="11"/>
  <c r="BK149" i="11"/>
  <c r="BK145" i="11"/>
  <c r="BK143" i="11"/>
  <c r="J140" i="11"/>
  <c r="J138" i="11"/>
  <c r="J136" i="11"/>
  <c r="J132" i="11"/>
  <c r="J200" i="10"/>
  <c r="J197" i="10"/>
  <c r="BK196" i="10"/>
  <c r="J194" i="10"/>
  <c r="BK186" i="10"/>
  <c r="BK180" i="10"/>
  <c r="BK179" i="10"/>
  <c r="BK178" i="10"/>
  <c r="BK176" i="10"/>
  <c r="BK174" i="10"/>
  <c r="J170" i="10"/>
  <c r="BK166" i="10"/>
  <c r="BK162" i="10"/>
  <c r="BK157" i="10"/>
  <c r="BK155" i="10"/>
  <c r="BK151" i="10"/>
  <c r="BK147" i="10"/>
  <c r="J146" i="10"/>
  <c r="BK145" i="10"/>
  <c r="BK143" i="10"/>
  <c r="J141" i="10"/>
  <c r="BK133" i="10"/>
  <c r="BK131" i="10"/>
  <c r="J238" i="9"/>
  <c r="J234" i="9"/>
  <c r="BK231" i="9"/>
  <c r="J230" i="9"/>
  <c r="J228" i="9"/>
  <c r="J218" i="9"/>
  <c r="BK217" i="9"/>
  <c r="BK216" i="9"/>
  <c r="J211" i="9"/>
  <c r="J209" i="9"/>
  <c r="BK205" i="9"/>
  <c r="BK196" i="9"/>
  <c r="BK194" i="9"/>
  <c r="BK188" i="9"/>
  <c r="J184" i="9"/>
  <c r="J175" i="9"/>
  <c r="J168" i="9"/>
  <c r="J163" i="9"/>
  <c r="J162" i="9"/>
  <c r="BK161" i="9"/>
  <c r="BK160" i="9"/>
  <c r="J159" i="9"/>
  <c r="J158" i="9"/>
  <c r="J157" i="9"/>
  <c r="BK153" i="9"/>
  <c r="BK151" i="9"/>
  <c r="J149" i="9"/>
  <c r="BK138" i="9"/>
  <c r="J132" i="9"/>
  <c r="J131" i="9"/>
  <c r="J127" i="9"/>
  <c r="BK126" i="9"/>
  <c r="J204" i="8"/>
  <c r="J200" i="8"/>
  <c r="BK195" i="8"/>
  <c r="J186" i="8"/>
  <c r="BK182" i="8"/>
  <c r="BK178" i="8"/>
  <c r="BK173" i="8"/>
  <c r="J171" i="8"/>
  <c r="J167" i="8"/>
  <c r="J165" i="8"/>
  <c r="BK162" i="8"/>
  <c r="J157" i="8"/>
  <c r="BK155" i="8"/>
  <c r="J153" i="8"/>
  <c r="BK151" i="8"/>
  <c r="BK150" i="8"/>
  <c r="J149" i="8"/>
  <c r="BK146" i="8"/>
  <c r="BK139" i="8"/>
  <c r="BK133" i="8"/>
  <c r="BK131" i="8"/>
  <c r="BK130" i="8"/>
  <c r="J187" i="7"/>
  <c r="BK178" i="7"/>
  <c r="J172" i="7"/>
  <c r="J192" i="5"/>
  <c r="BK189" i="5"/>
  <c r="BK182" i="5"/>
  <c r="BK180" i="5"/>
  <c r="BK178" i="5"/>
  <c r="BK177" i="5"/>
  <c r="J171" i="5"/>
  <c r="J170" i="5"/>
  <c r="J166" i="5"/>
  <c r="J165" i="5"/>
  <c r="BK163" i="5"/>
  <c r="BK156" i="5"/>
  <c r="BK155" i="5"/>
  <c r="BK154" i="5"/>
  <c r="J153" i="5"/>
  <c r="BK152" i="5"/>
  <c r="BK145" i="5"/>
  <c r="BK143" i="5"/>
  <c r="J141" i="5"/>
  <c r="J138" i="5"/>
  <c r="BK136" i="5"/>
  <c r="BK133" i="5"/>
  <c r="J132" i="5"/>
  <c r="BK130" i="5"/>
  <c r="J186" i="4"/>
  <c r="BK184" i="4"/>
  <c r="J182" i="4"/>
  <c r="BK180" i="4"/>
  <c r="BK177" i="4"/>
  <c r="BK174" i="4"/>
  <c r="J172" i="4"/>
  <c r="BK164" i="4"/>
  <c r="J162" i="4"/>
  <c r="J151" i="4"/>
  <c r="J146" i="4"/>
  <c r="J145" i="4"/>
  <c r="J144" i="4"/>
  <c r="BK133" i="4"/>
  <c r="BK132" i="4"/>
  <c r="BK128" i="4"/>
  <c r="BK158" i="3"/>
  <c r="J156" i="3"/>
  <c r="BK153" i="3"/>
  <c r="J150" i="3"/>
  <c r="BK146" i="3"/>
  <c r="BK144" i="3"/>
  <c r="J141" i="3"/>
  <c r="BK132" i="3"/>
  <c r="J131" i="3"/>
  <c r="BK163" i="2"/>
  <c r="BK157" i="2"/>
  <c r="BK155" i="2"/>
  <c r="J153" i="2"/>
  <c r="BK152" i="2"/>
  <c r="BK148" i="2"/>
  <c r="J138" i="2"/>
  <c r="BK136" i="2"/>
  <c r="BK134" i="2"/>
  <c r="BK132" i="2"/>
  <c r="J131" i="2"/>
  <c r="J129" i="2"/>
  <c r="AS94" i="1"/>
  <c r="J205" i="17"/>
  <c r="J199" i="17"/>
  <c r="J180" i="17"/>
  <c r="J176" i="17"/>
  <c r="J175" i="17"/>
  <c r="J170" i="17"/>
  <c r="BK165" i="17"/>
  <c r="J162" i="17"/>
  <c r="BK160" i="17"/>
  <c r="J156" i="17"/>
  <c r="BK153" i="17"/>
  <c r="J152" i="17"/>
  <c r="BK150" i="17"/>
  <c r="BK147" i="17"/>
  <c r="BK145" i="17"/>
  <c r="BK135" i="17"/>
  <c r="BK131" i="17"/>
  <c r="BK130" i="17"/>
  <c r="BK129" i="17"/>
  <c r="BK206" i="16"/>
  <c r="J203" i="16"/>
  <c r="J201" i="16"/>
  <c r="BK198" i="16"/>
  <c r="J194" i="16"/>
  <c r="BK192" i="16"/>
  <c r="BK188" i="16"/>
  <c r="J181" i="16"/>
  <c r="J180" i="16"/>
  <c r="BK179" i="16"/>
  <c r="J177" i="16"/>
  <c r="BK175" i="16"/>
  <c r="J166" i="16"/>
  <c r="BK161" i="16"/>
  <c r="J153" i="16"/>
  <c r="J150" i="16"/>
  <c r="J149" i="16"/>
  <c r="J147" i="16"/>
  <c r="BK145" i="16"/>
  <c r="BK144" i="16"/>
  <c r="BK139" i="16"/>
  <c r="J136" i="16"/>
  <c r="J130" i="16"/>
  <c r="J238" i="15"/>
  <c r="BK237" i="15"/>
  <c r="J234" i="15"/>
  <c r="J227" i="15"/>
  <c r="BK224" i="15"/>
  <c r="J223" i="15"/>
  <c r="J222" i="15"/>
  <c r="J216" i="15"/>
  <c r="J214" i="15"/>
  <c r="BK213" i="15"/>
  <c r="BK211" i="15"/>
  <c r="BK210" i="15"/>
  <c r="BK209" i="15"/>
  <c r="BK208" i="15"/>
  <c r="BK207" i="15"/>
  <c r="J205" i="15"/>
  <c r="J203" i="15"/>
  <c r="BK202" i="15"/>
  <c r="J199" i="15"/>
  <c r="J198" i="15"/>
  <c r="BK197" i="15"/>
  <c r="BK195" i="15"/>
  <c r="J194" i="15"/>
  <c r="J193" i="15"/>
  <c r="J192" i="15"/>
  <c r="BK191" i="15"/>
  <c r="J190" i="15"/>
  <c r="BK189" i="15"/>
  <c r="J188" i="15"/>
  <c r="BK187" i="15"/>
  <c r="BK183" i="15"/>
  <c r="J180" i="15"/>
  <c r="J179" i="15"/>
  <c r="BK176" i="15"/>
  <c r="J174" i="15"/>
  <c r="J172" i="15"/>
  <c r="J171" i="15"/>
  <c r="BK170" i="15"/>
  <c r="J169" i="15"/>
  <c r="J168" i="15"/>
  <c r="J167" i="15"/>
  <c r="BK165" i="15"/>
  <c r="J164" i="15"/>
  <c r="J162" i="15"/>
  <c r="BK157" i="15"/>
  <c r="J154" i="15"/>
  <c r="J153" i="15"/>
  <c r="J152" i="15"/>
  <c r="BK151" i="15"/>
  <c r="J148" i="15"/>
  <c r="BK143" i="15"/>
  <c r="BK139" i="15"/>
  <c r="J138" i="15"/>
  <c r="J136" i="15"/>
  <c r="BK199" i="14"/>
  <c r="BK198" i="14"/>
  <c r="BK197" i="14"/>
  <c r="BK196" i="14"/>
  <c r="J195" i="14"/>
  <c r="J194" i="14"/>
  <c r="J191" i="14"/>
  <c r="BK187" i="14"/>
  <c r="J186" i="14"/>
  <c r="J181" i="14"/>
  <c r="BK177" i="14"/>
  <c r="J170" i="14"/>
  <c r="J166" i="14"/>
  <c r="J164" i="14"/>
  <c r="BK163" i="14"/>
  <c r="J161" i="14"/>
  <c r="J157" i="14"/>
  <c r="BK154" i="14"/>
  <c r="J152" i="14"/>
  <c r="BK150" i="14"/>
  <c r="BK148" i="14"/>
  <c r="BK146" i="14"/>
  <c r="J145" i="14"/>
  <c r="BK143" i="14"/>
  <c r="J141" i="14"/>
  <c r="J139" i="14"/>
  <c r="BK138" i="14"/>
  <c r="J134" i="14"/>
  <c r="BK131" i="14"/>
  <c r="BK213" i="13"/>
  <c r="J206" i="13"/>
  <c r="J205" i="13"/>
  <c r="BK204" i="13"/>
  <c r="BK201" i="13"/>
  <c r="BK200" i="13"/>
  <c r="BK199" i="13"/>
  <c r="BK194" i="13"/>
  <c r="J182" i="13"/>
  <c r="J181" i="13"/>
  <c r="J180" i="13"/>
  <c r="BK176" i="13"/>
  <c r="BK174" i="13"/>
  <c r="BK172" i="13"/>
  <c r="BK170" i="13"/>
  <c r="J168" i="13"/>
  <c r="J166" i="13"/>
  <c r="J161" i="13"/>
  <c r="BK155" i="13"/>
  <c r="J153" i="13"/>
  <c r="J152" i="13"/>
  <c r="J149" i="13"/>
  <c r="BK144" i="13"/>
  <c r="BK142" i="13"/>
  <c r="BK141" i="13"/>
  <c r="BK140" i="13"/>
  <c r="J138" i="13"/>
  <c r="J134" i="13"/>
  <c r="J133" i="13"/>
  <c r="BK254" i="12"/>
  <c r="BK252" i="12"/>
  <c r="BK251" i="12"/>
  <c r="J249" i="12"/>
  <c r="BK246" i="12"/>
  <c r="BK240" i="12"/>
  <c r="BK238" i="12"/>
  <c r="BK235" i="12"/>
  <c r="BK234" i="12"/>
  <c r="J226" i="12"/>
  <c r="J221" i="12"/>
  <c r="BK219" i="12"/>
  <c r="BK217" i="12"/>
  <c r="J212" i="12"/>
  <c r="J210" i="12"/>
  <c r="BK207" i="12"/>
  <c r="BK202" i="12"/>
  <c r="BK198" i="12"/>
  <c r="BK197" i="12"/>
  <c r="J194" i="12"/>
  <c r="BK192" i="12"/>
  <c r="J183" i="12"/>
  <c r="BK182" i="12"/>
  <c r="J178" i="12"/>
  <c r="J174" i="12"/>
  <c r="BK173" i="12"/>
  <c r="BK167" i="12"/>
  <c r="BK165" i="12"/>
  <c r="J161" i="12"/>
  <c r="J152" i="12"/>
  <c r="BK151" i="12"/>
  <c r="J147" i="12"/>
  <c r="BK134" i="12"/>
  <c r="BK130" i="12"/>
  <c r="J211" i="11"/>
  <c r="BK207" i="11"/>
  <c r="J206" i="11"/>
  <c r="J203" i="11"/>
  <c r="BK199" i="11"/>
  <c r="BK197" i="11"/>
  <c r="J194" i="11"/>
  <c r="J191" i="11"/>
  <c r="J190" i="11"/>
  <c r="BK183" i="11"/>
  <c r="BK182" i="11"/>
  <c r="BK177" i="11"/>
  <c r="BK175" i="11"/>
  <c r="BK174" i="11"/>
  <c r="J168" i="11"/>
  <c r="J163" i="11"/>
  <c r="J146" i="11"/>
  <c r="J142" i="11"/>
  <c r="BK135" i="11"/>
  <c r="J134" i="11"/>
  <c r="BK200" i="10"/>
  <c r="J199" i="10"/>
  <c r="BK189" i="10"/>
  <c r="J187" i="10"/>
  <c r="BK185" i="10"/>
  <c r="J182" i="10"/>
  <c r="J179" i="10"/>
  <c r="BK171" i="10"/>
  <c r="BK169" i="10"/>
  <c r="J167" i="10"/>
  <c r="BK164" i="10"/>
  <c r="BK163" i="10"/>
  <c r="J150" i="10"/>
  <c r="J137" i="10"/>
  <c r="BK247" i="9"/>
  <c r="J246" i="9"/>
  <c r="BK238" i="9"/>
  <c r="J236" i="9"/>
  <c r="BK233" i="9"/>
  <c r="J229" i="9"/>
  <c r="BK226" i="9"/>
  <c r="J224" i="9"/>
  <c r="BK222" i="9"/>
  <c r="J220" i="9"/>
  <c r="BK219" i="9"/>
  <c r="J217" i="9"/>
  <c r="BK207" i="9"/>
  <c r="J206" i="9"/>
  <c r="J204" i="9"/>
  <c r="BK202" i="9"/>
  <c r="J201" i="9"/>
  <c r="BK192" i="9"/>
  <c r="J190" i="9"/>
  <c r="BK182" i="9"/>
  <c r="BK181" i="9"/>
  <c r="J177" i="9"/>
  <c r="BK175" i="9"/>
  <c r="J174" i="9"/>
  <c r="BK172" i="9"/>
  <c r="BK171" i="9"/>
  <c r="J169" i="9"/>
  <c r="BK166" i="9"/>
  <c r="J153" i="9"/>
  <c r="J150" i="9"/>
  <c r="J148" i="9"/>
  <c r="J145" i="9"/>
  <c r="BK144" i="9"/>
  <c r="BK139" i="9"/>
  <c r="J135" i="9"/>
  <c r="BK133" i="9"/>
  <c r="J128" i="9"/>
  <c r="BK127" i="9"/>
  <c r="BK199" i="8"/>
  <c r="J197" i="8"/>
  <c r="J195" i="8"/>
  <c r="BK188" i="8"/>
  <c r="J179" i="8"/>
  <c r="J175" i="8"/>
  <c r="J174" i="8"/>
  <c r="BK170" i="8"/>
  <c r="BK169" i="8"/>
  <c r="J156" i="8"/>
  <c r="BK148" i="8"/>
  <c r="J135" i="8"/>
  <c r="J134" i="8"/>
  <c r="BK132" i="8"/>
  <c r="J129" i="8"/>
  <c r="BK126" i="8"/>
  <c r="BK189" i="7"/>
  <c r="J186" i="7"/>
  <c r="BK184" i="7"/>
  <c r="J173" i="7"/>
  <c r="BK167" i="7"/>
  <c r="BK164" i="7"/>
  <c r="J161" i="7"/>
  <c r="BK158" i="7"/>
  <c r="J153" i="7"/>
  <c r="J152" i="7"/>
  <c r="J146" i="7"/>
  <c r="BK145" i="7"/>
  <c r="J138" i="7"/>
  <c r="J136" i="7"/>
  <c r="J133" i="7"/>
  <c r="BK130" i="7"/>
  <c r="BK176" i="6"/>
  <c r="J173" i="6"/>
  <c r="J163" i="6"/>
  <c r="BK155" i="6"/>
  <c r="J150" i="6"/>
  <c r="BK149" i="6"/>
  <c r="J146" i="6"/>
  <c r="BK145" i="6"/>
  <c r="J140" i="6"/>
  <c r="BK138" i="6"/>
  <c r="J137" i="6"/>
  <c r="BK136" i="6"/>
  <c r="J133" i="6"/>
  <c r="J196" i="5"/>
  <c r="BK194" i="5"/>
  <c r="J189" i="5"/>
  <c r="J188" i="5"/>
  <c r="J182" i="5"/>
  <c r="BK181" i="5"/>
  <c r="J176" i="5"/>
  <c r="BK173" i="5"/>
  <c r="J162" i="5"/>
  <c r="BK161" i="5"/>
  <c r="J160" i="5"/>
  <c r="J158" i="5"/>
  <c r="J156" i="5"/>
  <c r="J154" i="5"/>
  <c r="BK151" i="5"/>
  <c r="J150" i="5"/>
  <c r="J146" i="5"/>
  <c r="J144" i="5"/>
  <c r="BK142" i="5"/>
  <c r="J140" i="5"/>
  <c r="BK135" i="5"/>
  <c r="J131" i="5"/>
  <c r="J128" i="5"/>
  <c r="BK127" i="5"/>
  <c r="BK179" i="4"/>
  <c r="BK178" i="4"/>
  <c r="J177" i="4"/>
  <c r="J174" i="4"/>
  <c r="BK171" i="4"/>
  <c r="J170" i="4"/>
  <c r="J166" i="4"/>
  <c r="J164" i="4"/>
  <c r="BK160" i="4"/>
  <c r="BK156" i="4"/>
  <c r="J154" i="4"/>
  <c r="J148" i="4"/>
  <c r="J147" i="4"/>
  <c r="J139" i="4"/>
  <c r="J138" i="4"/>
  <c r="J137" i="4"/>
  <c r="BK136" i="4"/>
  <c r="J159" i="3"/>
  <c r="BK156" i="3"/>
  <c r="J146" i="3"/>
  <c r="J137" i="3"/>
  <c r="J129" i="3"/>
  <c r="BK165" i="2"/>
  <c r="BK164" i="2"/>
  <c r="J159" i="2"/>
  <c r="J157" i="2"/>
  <c r="J152" i="2"/>
  <c r="BK151" i="2"/>
  <c r="BK149" i="2"/>
  <c r="J145" i="2"/>
  <c r="BK144" i="2"/>
  <c r="BK140" i="2"/>
  <c r="BK138" i="2"/>
  <c r="J134" i="2"/>
  <c r="J132" i="2"/>
  <c r="BK206" i="17"/>
  <c r="BK200" i="17"/>
  <c r="J193" i="17"/>
  <c r="BK186" i="17"/>
  <c r="BK177" i="17"/>
  <c r="J174" i="17"/>
  <c r="J173" i="17"/>
  <c r="BK171" i="17"/>
  <c r="J168" i="17"/>
  <c r="BK166" i="17"/>
  <c r="BK146" i="17"/>
  <c r="BK143" i="17"/>
  <c r="J142" i="17"/>
  <c r="J136" i="17"/>
  <c r="BK133" i="17"/>
  <c r="BK132" i="17"/>
  <c r="J130" i="17"/>
  <c r="J209" i="16"/>
  <c r="J204" i="16"/>
  <c r="J198" i="16"/>
  <c r="BK195" i="16"/>
  <c r="J188" i="16"/>
  <c r="J183" i="16"/>
  <c r="J178" i="16"/>
  <c r="BK176" i="16"/>
  <c r="J173" i="16"/>
  <c r="J171" i="16"/>
  <c r="BK168" i="16"/>
  <c r="J167" i="16"/>
  <c r="BK164" i="16"/>
  <c r="J163" i="16"/>
  <c r="J161" i="16"/>
  <c r="BK158" i="16"/>
  <c r="BK156" i="16"/>
  <c r="BK147" i="16"/>
  <c r="J146" i="16"/>
  <c r="BK143" i="16"/>
  <c r="J141" i="16"/>
  <c r="J138" i="16"/>
  <c r="BK131" i="16"/>
  <c r="J245" i="12"/>
  <c r="BK237" i="12"/>
  <c r="J235" i="12"/>
  <c r="BK232" i="12"/>
  <c r="BK227" i="12"/>
  <c r="BK224" i="12"/>
  <c r="BK222" i="12"/>
  <c r="BK218" i="12"/>
  <c r="J215" i="12"/>
  <c r="BK213" i="12"/>
  <c r="BK204" i="12"/>
  <c r="BK196" i="12"/>
  <c r="BK194" i="12"/>
  <c r="J189" i="12"/>
  <c r="J188" i="12"/>
  <c r="BK186" i="12"/>
  <c r="BK184" i="12"/>
  <c r="J181" i="12"/>
  <c r="BK179" i="12"/>
  <c r="BK177" i="12"/>
  <c r="BK175" i="12"/>
  <c r="J172" i="12"/>
  <c r="BK168" i="12"/>
  <c r="J166" i="12"/>
  <c r="J165" i="12"/>
  <c r="J164" i="12"/>
  <c r="J157" i="12"/>
  <c r="J156" i="12"/>
  <c r="BK150" i="12"/>
  <c r="BK148" i="12"/>
  <c r="BK147" i="12"/>
  <c r="J146" i="12"/>
  <c r="J141" i="12"/>
  <c r="J140" i="12"/>
  <c r="J139" i="12"/>
  <c r="BK137" i="12"/>
  <c r="J136" i="12"/>
  <c r="J134" i="12"/>
  <c r="J133" i="12"/>
  <c r="J132" i="12"/>
  <c r="J130" i="12"/>
  <c r="J212" i="11"/>
  <c r="J197" i="11"/>
  <c r="BK193" i="11"/>
  <c r="BK191" i="11"/>
  <c r="J179" i="11"/>
  <c r="J176" i="11"/>
  <c r="J173" i="11"/>
  <c r="J169" i="11"/>
  <c r="BK168" i="11"/>
  <c r="BK164" i="11"/>
  <c r="BK161" i="11"/>
  <c r="BK160" i="11"/>
  <c r="J157" i="11"/>
  <c r="BK156" i="11"/>
  <c r="J150" i="11"/>
  <c r="J148" i="11"/>
  <c r="BK147" i="11"/>
  <c r="BK146" i="11"/>
  <c r="BK141" i="11"/>
  <c r="J137" i="11"/>
  <c r="BK134" i="11"/>
  <c r="J131" i="11"/>
  <c r="J198" i="10"/>
  <c r="J195" i="10"/>
  <c r="BK194" i="10"/>
  <c r="J193" i="10"/>
  <c r="J189" i="10"/>
  <c r="BK187" i="10"/>
  <c r="J186" i="10"/>
  <c r="J185" i="10"/>
  <c r="BK183" i="10"/>
  <c r="J180" i="10"/>
  <c r="J174" i="10"/>
  <c r="BK173" i="10"/>
  <c r="J172" i="10"/>
  <c r="BK167" i="10"/>
  <c r="J164" i="10"/>
  <c r="BK161" i="10"/>
  <c r="BK159" i="10"/>
  <c r="J153" i="10"/>
  <c r="BK152" i="10"/>
  <c r="J149" i="10"/>
  <c r="J148" i="10"/>
  <c r="BK146" i="10"/>
  <c r="BK140" i="10"/>
  <c r="BK139" i="10"/>
  <c r="BK137" i="10"/>
  <c r="BK136" i="10"/>
  <c r="J133" i="10"/>
  <c r="J131" i="10"/>
  <c r="J245" i="9"/>
  <c r="J242" i="9"/>
  <c r="BK234" i="9"/>
  <c r="J233" i="9"/>
  <c r="BK227" i="9"/>
  <c r="J226" i="9"/>
  <c r="J225" i="9"/>
  <c r="J223" i="9"/>
  <c r="BK221" i="9"/>
  <c r="J219" i="9"/>
  <c r="J210" i="9"/>
  <c r="J208" i="9"/>
  <c r="J207" i="9"/>
  <c r="BK209" i="17"/>
  <c r="J204" i="17"/>
  <c r="J202" i="17"/>
  <c r="J201" i="17"/>
  <c r="BK198" i="17"/>
  <c r="J195" i="17"/>
  <c r="J192" i="17"/>
  <c r="BK188" i="17"/>
  <c r="J182" i="17"/>
  <c r="BK179" i="17"/>
  <c r="J178" i="17"/>
  <c r="BK175" i="17"/>
  <c r="BK173" i="17"/>
  <c r="BK170" i="17"/>
  <c r="J164" i="17"/>
  <c r="BK154" i="17"/>
  <c r="J154" i="17"/>
  <c r="BK151" i="17"/>
  <c r="J150" i="17"/>
  <c r="J143" i="17"/>
  <c r="BK142" i="17"/>
  <c r="J139" i="17"/>
  <c r="BK137" i="17"/>
  <c r="BK207" i="16"/>
  <c r="J206" i="16"/>
  <c r="BK205" i="16"/>
  <c r="BK204" i="16"/>
  <c r="BK202" i="16"/>
  <c r="BK201" i="16"/>
  <c r="BK193" i="16"/>
  <c r="J184" i="16"/>
  <c r="J174" i="16"/>
  <c r="J162" i="16"/>
  <c r="J156" i="16"/>
  <c r="J154" i="16"/>
  <c r="BK152" i="16"/>
  <c r="BK151" i="16"/>
  <c r="J142" i="16"/>
  <c r="J135" i="16"/>
  <c r="BK134" i="16"/>
  <c r="J133" i="16"/>
  <c r="BK132" i="16"/>
  <c r="BK129" i="16"/>
  <c r="BK245" i="15"/>
  <c r="BK204" i="9"/>
  <c r="J198" i="9"/>
  <c r="J195" i="9"/>
  <c r="BK193" i="9"/>
  <c r="BK186" i="9"/>
  <c r="J179" i="9"/>
  <c r="BK170" i="9"/>
  <c r="BK167" i="9"/>
  <c r="BK165" i="9"/>
  <c r="BK157" i="9"/>
  <c r="BK154" i="9"/>
  <c r="BK152" i="9"/>
  <c r="BK150" i="9"/>
  <c r="BK145" i="9"/>
  <c r="BK142" i="9"/>
  <c r="BK140" i="9"/>
  <c r="BK135" i="9"/>
  <c r="BK130" i="9"/>
  <c r="J129" i="9"/>
  <c r="J126" i="9"/>
  <c r="BK193" i="8"/>
  <c r="BK191" i="8"/>
  <c r="J189" i="8"/>
  <c r="BK187" i="8"/>
  <c r="J184" i="8"/>
  <c r="BK181" i="8"/>
  <c r="BK174" i="8"/>
  <c r="J172" i="8"/>
  <c r="BK171" i="8"/>
  <c r="J169" i="8"/>
  <c r="BK165" i="8"/>
  <c r="BK160" i="8"/>
  <c r="BK157" i="8"/>
  <c r="BK154" i="8"/>
  <c r="J148" i="8"/>
  <c r="J146" i="8"/>
  <c r="BK145" i="8"/>
  <c r="J142" i="8"/>
  <c r="BK140" i="8"/>
  <c r="J139" i="8"/>
  <c r="BK134" i="8"/>
  <c r="J130" i="8"/>
  <c r="BK128" i="8"/>
  <c r="J184" i="7"/>
  <c r="J181" i="7"/>
  <c r="BK180" i="7"/>
  <c r="BK177" i="7"/>
  <c r="J175" i="7"/>
  <c r="J165" i="7"/>
  <c r="J163" i="7"/>
  <c r="BK162" i="7"/>
  <c r="BK157" i="7"/>
  <c r="J155" i="7"/>
  <c r="BK153" i="7"/>
  <c r="BK144" i="7"/>
  <c r="J141" i="7"/>
  <c r="BK135" i="7"/>
  <c r="BK134" i="7"/>
  <c r="BK172" i="6"/>
  <c r="J161" i="6"/>
  <c r="BK160" i="6"/>
  <c r="BK156" i="6"/>
  <c r="J152" i="6"/>
  <c r="J147" i="6"/>
  <c r="BK144" i="6"/>
  <c r="J141" i="6"/>
  <c r="J139" i="6"/>
  <c r="J138" i="6"/>
  <c r="BK135" i="6"/>
  <c r="BK131" i="6"/>
  <c r="J130" i="6"/>
  <c r="BK126" i="6"/>
  <c r="J197" i="5"/>
  <c r="BK195" i="5"/>
  <c r="J194" i="5"/>
  <c r="BK190" i="5"/>
  <c r="BK188" i="5"/>
  <c r="BK187" i="5"/>
  <c r="J181" i="5"/>
  <c r="BK176" i="5"/>
  <c r="J175" i="5"/>
  <c r="BK172" i="5"/>
  <c r="J168" i="5"/>
  <c r="J167" i="5"/>
  <c r="BK165" i="5"/>
  <c r="BK160" i="5"/>
  <c r="J149" i="5"/>
  <c r="BK148" i="5"/>
  <c r="BK141" i="5"/>
  <c r="BK140" i="5"/>
  <c r="BK137" i="5"/>
  <c r="BK129" i="5"/>
  <c r="BK128" i="5"/>
  <c r="BK126" i="5"/>
  <c r="J184" i="4"/>
  <c r="J178" i="4"/>
  <c r="BK170" i="4"/>
  <c r="BK165" i="4"/>
  <c r="BK162" i="4"/>
  <c r="J157" i="4"/>
  <c r="BK154" i="4"/>
  <c r="J153" i="4"/>
  <c r="J150" i="4"/>
  <c r="BK149" i="4"/>
  <c r="BK146" i="4"/>
  <c r="BK144" i="4"/>
  <c r="BK143" i="4"/>
  <c r="J142" i="4"/>
  <c r="BK141" i="4"/>
  <c r="BK139" i="4"/>
  <c r="J134" i="4"/>
  <c r="J133" i="4"/>
  <c r="J130" i="4"/>
  <c r="BK129" i="4"/>
  <c r="J127" i="4"/>
  <c r="BK161" i="3"/>
  <c r="J158" i="3"/>
  <c r="J152" i="3"/>
  <c r="BK148" i="3"/>
  <c r="J144" i="3"/>
  <c r="J140" i="3"/>
  <c r="J138" i="3"/>
  <c r="BK135" i="3"/>
  <c r="J133" i="3"/>
  <c r="J132" i="3"/>
  <c r="J167" i="2"/>
  <c r="J166" i="2"/>
  <c r="J163" i="2"/>
  <c r="J162" i="2"/>
  <c r="BK156" i="2"/>
  <c r="BK150" i="2"/>
  <c r="J149" i="2"/>
  <c r="J147" i="2"/>
  <c r="BK145" i="2"/>
  <c r="J143" i="2"/>
  <c r="BK141" i="2"/>
  <c r="J139" i="2"/>
  <c r="J133" i="2"/>
  <c r="BK131" i="2"/>
  <c r="BK153" i="14"/>
  <c r="BK152" i="14"/>
  <c r="J147" i="14"/>
  <c r="J146" i="14"/>
  <c r="BK145" i="14"/>
  <c r="J144" i="14"/>
  <c r="BK141" i="14"/>
  <c r="J140" i="14"/>
  <c r="J138" i="14"/>
  <c r="BK133" i="14"/>
  <c r="J129" i="14"/>
  <c r="J214" i="13"/>
  <c r="BK212" i="13"/>
  <c r="J207" i="13"/>
  <c r="J200" i="13"/>
  <c r="BK196" i="13"/>
  <c r="J185" i="13"/>
  <c r="BK181" i="13"/>
  <c r="J179" i="13"/>
  <c r="J173" i="13"/>
  <c r="BK171" i="13"/>
  <c r="BK168" i="13"/>
  <c r="BK163" i="13"/>
  <c r="J162" i="13"/>
  <c r="BK161" i="13"/>
  <c r="BK157" i="13"/>
  <c r="J156" i="13"/>
  <c r="J154" i="13"/>
  <c r="BK153" i="13"/>
  <c r="BK152" i="13"/>
  <c r="J146" i="13"/>
  <c r="J131" i="13"/>
  <c r="BK249" i="12"/>
  <c r="BK248" i="12"/>
  <c r="J203" i="9"/>
  <c r="J202" i="9"/>
  <c r="J196" i="9"/>
  <c r="J193" i="9"/>
  <c r="J191" i="9"/>
  <c r="J189" i="9"/>
  <c r="J187" i="9"/>
  <c r="BK185" i="9"/>
  <c r="BK184" i="9"/>
  <c r="BK179" i="9"/>
  <c r="BK174" i="9"/>
  <c r="J171" i="9"/>
  <c r="J166" i="9"/>
  <c r="BK164" i="9"/>
  <c r="J160" i="9"/>
  <c r="BK156" i="9"/>
  <c r="BK155" i="9"/>
  <c r="J151" i="9"/>
  <c r="J147" i="9"/>
  <c r="J146" i="9"/>
  <c r="BK143" i="9"/>
  <c r="J142" i="9"/>
  <c r="J141" i="9"/>
  <c r="J140" i="9"/>
  <c r="J133" i="9"/>
  <c r="BK129" i="9"/>
  <c r="J203" i="8"/>
  <c r="J199" i="8"/>
  <c r="BK197" i="8"/>
  <c r="J194" i="8"/>
  <c r="J191" i="8"/>
  <c r="J188" i="8"/>
  <c r="J185" i="8"/>
  <c r="BK183" i="8"/>
  <c r="BK180" i="8"/>
  <c r="BK176" i="8"/>
  <c r="J170" i="8"/>
  <c r="BK167" i="8"/>
  <c r="J163" i="8"/>
  <c r="J162" i="8"/>
  <c r="J161" i="8"/>
  <c r="J159" i="8"/>
  <c r="J158" i="8"/>
  <c r="BK153" i="8"/>
  <c r="BK152" i="8"/>
  <c r="BK147" i="8"/>
  <c r="BK143" i="8"/>
  <c r="BK141" i="8"/>
  <c r="J140" i="8"/>
  <c r="BK137" i="8"/>
  <c r="BK136" i="8"/>
  <c r="J133" i="8"/>
  <c r="J132" i="8"/>
  <c r="BK129" i="8"/>
  <c r="J127" i="8"/>
  <c r="J191" i="7"/>
  <c r="BK190" i="7"/>
  <c r="J188" i="7"/>
  <c r="BK186" i="7"/>
  <c r="BK181" i="7"/>
  <c r="BK179" i="7"/>
  <c r="J176" i="7"/>
  <c r="BK174" i="7"/>
  <c r="BK170" i="7"/>
  <c r="J162" i="7"/>
  <c r="BK151" i="7"/>
  <c r="BK149" i="7"/>
  <c r="BK147" i="7"/>
  <c r="J145" i="7"/>
  <c r="J144" i="7"/>
  <c r="J143" i="7"/>
  <c r="BK139" i="7"/>
  <c r="BK129" i="7"/>
  <c r="J178" i="6"/>
  <c r="BK175" i="6"/>
  <c r="BK174" i="6"/>
  <c r="BK173" i="6"/>
  <c r="J171" i="6"/>
  <c r="J168" i="6"/>
  <c r="J167" i="6"/>
  <c r="BK166" i="6"/>
  <c r="J165" i="6"/>
  <c r="BK163" i="6"/>
  <c r="BK153" i="6"/>
  <c r="J151" i="6"/>
  <c r="J149" i="6"/>
  <c r="BK147" i="6"/>
  <c r="J145" i="6"/>
  <c r="BK141" i="6"/>
  <c r="BK130" i="6"/>
  <c r="BK127" i="6"/>
  <c r="BK198" i="5"/>
  <c r="J195" i="5"/>
  <c r="J193" i="5"/>
  <c r="J191" i="5"/>
  <c r="J184" i="5"/>
  <c r="J180" i="5"/>
  <c r="J178" i="5"/>
  <c r="J177" i="5"/>
  <c r="J172" i="5"/>
  <c r="BK167" i="5"/>
  <c r="J164" i="5"/>
  <c r="J163" i="5"/>
  <c r="BK162" i="5"/>
  <c r="BK157" i="5"/>
  <c r="BK153" i="5"/>
  <c r="J147" i="5"/>
  <c r="J143" i="5"/>
  <c r="J136" i="5"/>
  <c r="J134" i="5"/>
  <c r="J133" i="5"/>
  <c r="BK132" i="5"/>
  <c r="BK186" i="4"/>
  <c r="BK182" i="4"/>
  <c r="J179" i="4"/>
  <c r="BK172" i="4"/>
  <c r="J168" i="4"/>
  <c r="BK163" i="4"/>
  <c r="BK157" i="4"/>
  <c r="J155" i="4"/>
  <c r="BK150" i="4"/>
  <c r="BK147" i="4"/>
  <c r="J132" i="4"/>
  <c r="BK131" i="4"/>
  <c r="J128" i="4"/>
  <c r="BK160" i="3"/>
  <c r="J148" i="3"/>
  <c r="BK130" i="3"/>
  <c r="BK129" i="3"/>
  <c r="J156" i="2"/>
  <c r="BK153" i="2"/>
  <c r="J150" i="2"/>
  <c r="J136" i="2"/>
  <c r="BK133" i="2"/>
  <c r="J130" i="2"/>
  <c r="P128" i="2" l="1"/>
  <c r="R154" i="2"/>
  <c r="R145" i="3"/>
  <c r="T155" i="3"/>
  <c r="T154" i="3"/>
  <c r="R152" i="4"/>
  <c r="T176" i="4"/>
  <c r="T175" i="4" s="1"/>
  <c r="P125" i="5"/>
  <c r="BK159" i="5"/>
  <c r="J159" i="5"/>
  <c r="J100" i="5"/>
  <c r="R179" i="5"/>
  <c r="P125" i="6"/>
  <c r="P124" i="6"/>
  <c r="T129" i="6"/>
  <c r="T170" i="6"/>
  <c r="T169" i="6" s="1"/>
  <c r="P128" i="7"/>
  <c r="P125" i="7"/>
  <c r="T171" i="7"/>
  <c r="T131" i="7" s="1"/>
  <c r="T124" i="8"/>
  <c r="R128" i="12"/>
  <c r="BK162" i="12"/>
  <c r="J162" i="12" s="1"/>
  <c r="J100" i="12" s="1"/>
  <c r="T162" i="12"/>
  <c r="BK225" i="12"/>
  <c r="J225" i="12"/>
  <c r="J102" i="12" s="1"/>
  <c r="P233" i="12"/>
  <c r="T236" i="12"/>
  <c r="P159" i="13"/>
  <c r="R167" i="13"/>
  <c r="R183" i="13"/>
  <c r="T186" i="13"/>
  <c r="T198" i="13"/>
  <c r="T197" i="13" s="1"/>
  <c r="BK137" i="2"/>
  <c r="J137" i="2" s="1"/>
  <c r="J100" i="2" s="1"/>
  <c r="T137" i="2"/>
  <c r="P146" i="2"/>
  <c r="T154" i="2"/>
  <c r="BK161" i="2"/>
  <c r="J161" i="2" s="1"/>
  <c r="J106" i="2" s="1"/>
  <c r="P128" i="3"/>
  <c r="P136" i="3"/>
  <c r="R142" i="3"/>
  <c r="BK151" i="3"/>
  <c r="J151" i="3"/>
  <c r="J104" i="3"/>
  <c r="BK155" i="3"/>
  <c r="J155" i="3"/>
  <c r="J106" i="3" s="1"/>
  <c r="T126" i="4"/>
  <c r="P152" i="4"/>
  <c r="P167" i="4"/>
  <c r="R176" i="4"/>
  <c r="R175" i="4"/>
  <c r="T125" i="5"/>
  <c r="T139" i="5"/>
  <c r="P179" i="5"/>
  <c r="R186" i="5"/>
  <c r="R185" i="5"/>
  <c r="P129" i="6"/>
  <c r="P158" i="6"/>
  <c r="P128" i="6" s="1"/>
  <c r="BK170" i="6"/>
  <c r="J170" i="6"/>
  <c r="J103" i="6" s="1"/>
  <c r="T132" i="7"/>
  <c r="R183" i="7"/>
  <c r="R182" i="7"/>
  <c r="BK124" i="8"/>
  <c r="J124" i="8" s="1"/>
  <c r="J98" i="8" s="1"/>
  <c r="BK198" i="8"/>
  <c r="J198" i="8"/>
  <c r="J100" i="8"/>
  <c r="T202" i="8"/>
  <c r="T201" i="8"/>
  <c r="T161" i="15"/>
  <c r="T127" i="15" s="1"/>
  <c r="T126" i="15" s="1"/>
  <c r="R218" i="15"/>
  <c r="T221" i="15"/>
  <c r="R225" i="15"/>
  <c r="BK128" i="16"/>
  <c r="R159" i="16"/>
  <c r="T187" i="16"/>
  <c r="R190" i="16"/>
  <c r="P125" i="9"/>
  <c r="BK237" i="9"/>
  <c r="J237" i="9"/>
  <c r="J100" i="9" s="1"/>
  <c r="BK240" i="9"/>
  <c r="J240" i="9" s="1"/>
  <c r="J101" i="9" s="1"/>
  <c r="T128" i="10"/>
  <c r="T160" i="10"/>
  <c r="BK181" i="10"/>
  <c r="J181" i="10"/>
  <c r="J103" i="10" s="1"/>
  <c r="T181" i="10"/>
  <c r="R191" i="10"/>
  <c r="R190" i="10"/>
  <c r="BK130" i="11"/>
  <c r="J130" i="11"/>
  <c r="J98" i="11" s="1"/>
  <c r="BK159" i="11"/>
  <c r="J159" i="11" s="1"/>
  <c r="J99" i="11" s="1"/>
  <c r="R167" i="11"/>
  <c r="BK186" i="11"/>
  <c r="J186" i="11"/>
  <c r="J103" i="11"/>
  <c r="T189" i="11"/>
  <c r="T201" i="11"/>
  <c r="T200" i="11" s="1"/>
  <c r="P128" i="15"/>
  <c r="BK155" i="15"/>
  <c r="J155" i="15"/>
  <c r="J99" i="15"/>
  <c r="P155" i="15"/>
  <c r="BK218" i="15"/>
  <c r="J218" i="15"/>
  <c r="J102" i="15" s="1"/>
  <c r="P221" i="15"/>
  <c r="T232" i="15"/>
  <c r="T231" i="15"/>
  <c r="T159" i="16"/>
  <c r="T127" i="16" s="1"/>
  <c r="P187" i="16"/>
  <c r="BK197" i="16"/>
  <c r="J197" i="16"/>
  <c r="J106" i="16" s="1"/>
  <c r="R128" i="17"/>
  <c r="T187" i="17"/>
  <c r="T190" i="17"/>
  <c r="BK128" i="2"/>
  <c r="J128" i="2"/>
  <c r="J98" i="2" s="1"/>
  <c r="BK142" i="2"/>
  <c r="J142" i="2" s="1"/>
  <c r="J101" i="2" s="1"/>
  <c r="BK146" i="2"/>
  <c r="J146" i="2"/>
  <c r="J102" i="2"/>
  <c r="BK154" i="2"/>
  <c r="J154" i="2" s="1"/>
  <c r="J103" i="2" s="1"/>
  <c r="R161" i="2"/>
  <c r="R160" i="2"/>
  <c r="BK128" i="3"/>
  <c r="BK136" i="3"/>
  <c r="J136" i="3"/>
  <c r="J100" i="3"/>
  <c r="P142" i="3"/>
  <c r="T145" i="3"/>
  <c r="P151" i="3"/>
  <c r="BK126" i="4"/>
  <c r="J126" i="4" s="1"/>
  <c r="J98" i="4" s="1"/>
  <c r="BK140" i="4"/>
  <c r="J140" i="4"/>
  <c r="J99" i="4" s="1"/>
  <c r="R140" i="4"/>
  <c r="R167" i="4"/>
  <c r="R125" i="5"/>
  <c r="R139" i="5"/>
  <c r="BK179" i="5"/>
  <c r="J179" i="5"/>
  <c r="J101" i="5"/>
  <c r="T186" i="5"/>
  <c r="T185" i="5"/>
  <c r="R129" i="6"/>
  <c r="P170" i="6"/>
  <c r="P169" i="6" s="1"/>
  <c r="BK128" i="7"/>
  <c r="J128" i="7"/>
  <c r="J99" i="7"/>
  <c r="R128" i="7"/>
  <c r="R125" i="7"/>
  <c r="BK171" i="7"/>
  <c r="J171" i="7"/>
  <c r="J102" i="7" s="1"/>
  <c r="P183" i="7"/>
  <c r="P182" i="7"/>
  <c r="R124" i="8"/>
  <c r="BK202" i="8"/>
  <c r="J202" i="8"/>
  <c r="J102" i="8" s="1"/>
  <c r="R240" i="9"/>
  <c r="BK128" i="10"/>
  <c r="J128" i="10"/>
  <c r="J98" i="10"/>
  <c r="BK160" i="10"/>
  <c r="J160" i="10" s="1"/>
  <c r="J101" i="10" s="1"/>
  <c r="R184" i="10"/>
  <c r="BK167" i="11"/>
  <c r="J167" i="11" s="1"/>
  <c r="J101" i="11" s="1"/>
  <c r="R186" i="11"/>
  <c r="BK201" i="11"/>
  <c r="BK200" i="11" s="1"/>
  <c r="J200" i="11" s="1"/>
  <c r="J107" i="11" s="1"/>
  <c r="T128" i="12"/>
  <c r="P162" i="12"/>
  <c r="R162" i="12"/>
  <c r="R225" i="12"/>
  <c r="BK236" i="12"/>
  <c r="J236" i="12" s="1"/>
  <c r="J104" i="12" s="1"/>
  <c r="R244" i="12"/>
  <c r="R243" i="12"/>
  <c r="T130" i="13"/>
  <c r="P167" i="13"/>
  <c r="P186" i="13"/>
  <c r="BK190" i="13"/>
  <c r="J190" i="13" s="1"/>
  <c r="J104" i="13" s="1"/>
  <c r="P198" i="13"/>
  <c r="P197" i="13"/>
  <c r="P203" i="13"/>
  <c r="P202" i="13"/>
  <c r="BK128" i="14"/>
  <c r="J128" i="14"/>
  <c r="J98" i="14" s="1"/>
  <c r="BK156" i="14"/>
  <c r="J156" i="14" s="1"/>
  <c r="J99" i="14" s="1"/>
  <c r="P156" i="14"/>
  <c r="R162" i="14"/>
  <c r="BK178" i="14"/>
  <c r="J178" i="14"/>
  <c r="J103" i="14" s="1"/>
  <c r="BK182" i="14"/>
  <c r="J182" i="14" s="1"/>
  <c r="J104" i="14" s="1"/>
  <c r="R182" i="14"/>
  <c r="R189" i="14"/>
  <c r="R188" i="14"/>
  <c r="R128" i="15"/>
  <c r="T155" i="15"/>
  <c r="R221" i="15"/>
  <c r="T225" i="15"/>
  <c r="P128" i="16"/>
  <c r="R197" i="16"/>
  <c r="R196" i="16"/>
  <c r="T128" i="17"/>
  <c r="P159" i="17"/>
  <c r="P127" i="17" s="1"/>
  <c r="P190" i="17"/>
  <c r="T197" i="17"/>
  <c r="T196" i="17" s="1"/>
  <c r="T128" i="2"/>
  <c r="P142" i="2"/>
  <c r="R146" i="2"/>
  <c r="T136" i="3"/>
  <c r="T142" i="3"/>
  <c r="T127" i="3" s="1"/>
  <c r="T126" i="3" s="1"/>
  <c r="T151" i="3"/>
  <c r="R155" i="3"/>
  <c r="R154" i="3" s="1"/>
  <c r="R126" i="4"/>
  <c r="R125" i="4" s="1"/>
  <c r="R124" i="4" s="1"/>
  <c r="T140" i="4"/>
  <c r="BK167" i="4"/>
  <c r="J167" i="4" s="1"/>
  <c r="J101" i="4" s="1"/>
  <c r="P176" i="4"/>
  <c r="P175" i="4"/>
  <c r="BK132" i="7"/>
  <c r="BK131" i="7"/>
  <c r="J131" i="7"/>
  <c r="J100" i="7"/>
  <c r="P171" i="7"/>
  <c r="T183" i="7"/>
  <c r="T182" i="7" s="1"/>
  <c r="P198" i="8"/>
  <c r="T125" i="9"/>
  <c r="P237" i="9"/>
  <c r="P240" i="9"/>
  <c r="T244" i="9"/>
  <c r="T243" i="9" s="1"/>
  <c r="R128" i="10"/>
  <c r="R160" i="10"/>
  <c r="T177" i="10"/>
  <c r="BK184" i="10"/>
  <c r="J184" i="10"/>
  <c r="J104" i="10"/>
  <c r="P191" i="10"/>
  <c r="P190" i="10" s="1"/>
  <c r="P159" i="11"/>
  <c r="T159" i="11"/>
  <c r="P186" i="11"/>
  <c r="R189" i="11"/>
  <c r="R201" i="11"/>
  <c r="R200" i="11"/>
  <c r="P128" i="12"/>
  <c r="P171" i="12"/>
  <c r="P225" i="12"/>
  <c r="P236" i="12"/>
  <c r="P244" i="12"/>
  <c r="P243" i="12"/>
  <c r="BK130" i="13"/>
  <c r="J130" i="13"/>
  <c r="J98" i="13"/>
  <c r="BK159" i="13"/>
  <c r="J159" i="13"/>
  <c r="J99" i="13" s="1"/>
  <c r="BK167" i="13"/>
  <c r="J167" i="13"/>
  <c r="J101" i="13"/>
  <c r="P183" i="13"/>
  <c r="BK186" i="13"/>
  <c r="J186" i="13" s="1"/>
  <c r="J103" i="13" s="1"/>
  <c r="R190" i="13"/>
  <c r="R198" i="13"/>
  <c r="R197" i="13"/>
  <c r="T203" i="13"/>
  <c r="T202" i="13"/>
  <c r="T156" i="14"/>
  <c r="T162" i="14"/>
  <c r="T178" i="14"/>
  <c r="P182" i="14"/>
  <c r="T189" i="14"/>
  <c r="T188" i="14"/>
  <c r="R161" i="15"/>
  <c r="BK225" i="15"/>
  <c r="J225" i="15"/>
  <c r="J104" i="15" s="1"/>
  <c r="P225" i="15"/>
  <c r="R128" i="16"/>
  <c r="P190" i="16"/>
  <c r="T159" i="17"/>
  <c r="P187" i="17"/>
  <c r="R190" i="17"/>
  <c r="R128" i="2"/>
  <c r="R137" i="2"/>
  <c r="T142" i="2"/>
  <c r="P154" i="2"/>
  <c r="T161" i="2"/>
  <c r="T160" i="2"/>
  <c r="T128" i="3"/>
  <c r="BK142" i="3"/>
  <c r="J142" i="3"/>
  <c r="J101" i="3" s="1"/>
  <c r="BK145" i="3"/>
  <c r="J145" i="3"/>
  <c r="J102" i="3"/>
  <c r="P155" i="3"/>
  <c r="P154" i="3"/>
  <c r="P126" i="4"/>
  <c r="BK152" i="4"/>
  <c r="J152" i="4" s="1"/>
  <c r="J100" i="4" s="1"/>
  <c r="T167" i="4"/>
  <c r="P139" i="5"/>
  <c r="R159" i="5"/>
  <c r="P186" i="5"/>
  <c r="P185" i="5" s="1"/>
  <c r="R125" i="6"/>
  <c r="R124" i="6" s="1"/>
  <c r="R158" i="6"/>
  <c r="R132" i="7"/>
  <c r="P124" i="8"/>
  <c r="P123" i="8"/>
  <c r="R202" i="8"/>
  <c r="R201" i="8" s="1"/>
  <c r="T240" i="9"/>
  <c r="BK244" i="9"/>
  <c r="BK243" i="9"/>
  <c r="J243" i="9"/>
  <c r="J102" i="9"/>
  <c r="P128" i="10"/>
  <c r="P160" i="10"/>
  <c r="R177" i="10"/>
  <c r="R181" i="10"/>
  <c r="BK191" i="10"/>
  <c r="J191" i="10"/>
  <c r="J106" i="10"/>
  <c r="T130" i="11"/>
  <c r="P167" i="11"/>
  <c r="P129" i="11" s="1"/>
  <c r="P128" i="11" s="1"/>
  <c r="AU104" i="1" s="1"/>
  <c r="BK189" i="11"/>
  <c r="J189" i="11" s="1"/>
  <c r="J104" i="11" s="1"/>
  <c r="T196" i="11"/>
  <c r="T195" i="11"/>
  <c r="BK171" i="12"/>
  <c r="J171" i="12"/>
  <c r="J101" i="12"/>
  <c r="T225" i="12"/>
  <c r="R236" i="12"/>
  <c r="P130" i="13"/>
  <c r="P129" i="13" s="1"/>
  <c r="P128" i="13" s="1"/>
  <c r="AU106" i="1" s="1"/>
  <c r="T167" i="13"/>
  <c r="T183" i="13"/>
  <c r="P190" i="13"/>
  <c r="R203" i="13"/>
  <c r="R202" i="13"/>
  <c r="R128" i="14"/>
  <c r="R156" i="14"/>
  <c r="P178" i="14"/>
  <c r="T182" i="14"/>
  <c r="P161" i="15"/>
  <c r="BK221" i="15"/>
  <c r="J221" i="15" s="1"/>
  <c r="J103" i="15" s="1"/>
  <c r="R232" i="15"/>
  <c r="R231" i="15"/>
  <c r="P159" i="16"/>
  <c r="BK187" i="16"/>
  <c r="J187" i="16"/>
  <c r="J103" i="16"/>
  <c r="P197" i="16"/>
  <c r="P196" i="16"/>
  <c r="P128" i="17"/>
  <c r="BK187" i="17"/>
  <c r="J187" i="17"/>
  <c r="J103" i="17"/>
  <c r="BK197" i="17"/>
  <c r="J197" i="17" s="1"/>
  <c r="J106" i="17" s="1"/>
  <c r="P137" i="2"/>
  <c r="R142" i="2"/>
  <c r="T146" i="2"/>
  <c r="P161" i="2"/>
  <c r="P160" i="2"/>
  <c r="R128" i="3"/>
  <c r="R127" i="3" s="1"/>
  <c r="R126" i="3" s="1"/>
  <c r="R136" i="3"/>
  <c r="P145" i="3"/>
  <c r="R151" i="3"/>
  <c r="P140" i="4"/>
  <c r="T152" i="4"/>
  <c r="BK176" i="4"/>
  <c r="J176" i="4" s="1"/>
  <c r="J104" i="4" s="1"/>
  <c r="BK125" i="5"/>
  <c r="J125" i="5"/>
  <c r="J98" i="5"/>
  <c r="P159" i="5"/>
  <c r="T179" i="5"/>
  <c r="BK125" i="6"/>
  <c r="J125" i="6" s="1"/>
  <c r="J98" i="6" s="1"/>
  <c r="T125" i="6"/>
  <c r="T124" i="6"/>
  <c r="T158" i="6"/>
  <c r="T128" i="7"/>
  <c r="T125" i="7"/>
  <c r="R171" i="7"/>
  <c r="R198" i="8"/>
  <c r="P202" i="8"/>
  <c r="P201" i="8"/>
  <c r="R125" i="9"/>
  <c r="T237" i="9"/>
  <c r="P244" i="9"/>
  <c r="P243" i="9"/>
  <c r="P156" i="10"/>
  <c r="T156" i="10"/>
  <c r="P177" i="10"/>
  <c r="P184" i="10"/>
  <c r="T191" i="10"/>
  <c r="T190" i="10" s="1"/>
  <c r="R130" i="11"/>
  <c r="T167" i="11"/>
  <c r="T186" i="11"/>
  <c r="BK196" i="11"/>
  <c r="J196" i="11" s="1"/>
  <c r="J106" i="11" s="1"/>
  <c r="P201" i="11"/>
  <c r="P200" i="11" s="1"/>
  <c r="BK128" i="12"/>
  <c r="J128" i="12"/>
  <c r="J98" i="12" s="1"/>
  <c r="T171" i="12"/>
  <c r="BK233" i="12"/>
  <c r="J233" i="12"/>
  <c r="J103" i="12"/>
  <c r="T233" i="12"/>
  <c r="BK244" i="12"/>
  <c r="J244" i="12"/>
  <c r="J106" i="12" s="1"/>
  <c r="R130" i="13"/>
  <c r="T159" i="13"/>
  <c r="BK183" i="13"/>
  <c r="J183" i="13"/>
  <c r="J102" i="13" s="1"/>
  <c r="R186" i="13"/>
  <c r="T190" i="13"/>
  <c r="BK198" i="13"/>
  <c r="J198" i="13"/>
  <c r="J106" i="13" s="1"/>
  <c r="BK203" i="13"/>
  <c r="J203" i="13"/>
  <c r="J108" i="13" s="1"/>
  <c r="T128" i="14"/>
  <c r="T127" i="14"/>
  <c r="T126" i="14" s="1"/>
  <c r="P162" i="14"/>
  <c r="R178" i="14"/>
  <c r="P189" i="14"/>
  <c r="P188" i="14"/>
  <c r="T128" i="15"/>
  <c r="R155" i="15"/>
  <c r="T218" i="15"/>
  <c r="BK232" i="15"/>
  <c r="BK231" i="15"/>
  <c r="J231" i="15"/>
  <c r="J105" i="15" s="1"/>
  <c r="BK159" i="16"/>
  <c r="J159" i="16"/>
  <c r="J101" i="16" s="1"/>
  <c r="BK190" i="16"/>
  <c r="J190" i="16" s="1"/>
  <c r="J104" i="16" s="1"/>
  <c r="T197" i="16"/>
  <c r="T196" i="16" s="1"/>
  <c r="BK128" i="17"/>
  <c r="J128" i="17"/>
  <c r="J98" i="17" s="1"/>
  <c r="R159" i="17"/>
  <c r="BK190" i="17"/>
  <c r="J190" i="17"/>
  <c r="J104" i="17"/>
  <c r="R197" i="17"/>
  <c r="R196" i="17"/>
  <c r="BK139" i="5"/>
  <c r="J139" i="5" s="1"/>
  <c r="J99" i="5" s="1"/>
  <c r="T159" i="5"/>
  <c r="BK186" i="5"/>
  <c r="J186" i="5"/>
  <c r="J103" i="5" s="1"/>
  <c r="BK129" i="6"/>
  <c r="J129" i="6"/>
  <c r="J100" i="6" s="1"/>
  <c r="BK158" i="6"/>
  <c r="J158" i="6" s="1"/>
  <c r="J101" i="6" s="1"/>
  <c r="R170" i="6"/>
  <c r="R169" i="6" s="1"/>
  <c r="P132" i="7"/>
  <c r="P131" i="7"/>
  <c r="P124" i="7" s="1"/>
  <c r="AU100" i="1" s="1"/>
  <c r="BK183" i="7"/>
  <c r="BK182" i="7"/>
  <c r="J182" i="7" s="1"/>
  <c r="J103" i="7" s="1"/>
  <c r="T198" i="8"/>
  <c r="BK125" i="9"/>
  <c r="J125" i="9"/>
  <c r="J98" i="9"/>
  <c r="R237" i="9"/>
  <c r="R244" i="9"/>
  <c r="R243" i="9" s="1"/>
  <c r="BK156" i="10"/>
  <c r="J156" i="10"/>
  <c r="J100" i="10"/>
  <c r="R156" i="10"/>
  <c r="BK177" i="10"/>
  <c r="J177" i="10" s="1"/>
  <c r="J102" i="10" s="1"/>
  <c r="P181" i="10"/>
  <c r="T184" i="10"/>
  <c r="P130" i="11"/>
  <c r="R159" i="11"/>
  <c r="P189" i="11"/>
  <c r="P196" i="11"/>
  <c r="P195" i="11"/>
  <c r="R196" i="11"/>
  <c r="R195" i="11"/>
  <c r="R171" i="12"/>
  <c r="R233" i="12"/>
  <c r="T244" i="12"/>
  <c r="T243" i="12"/>
  <c r="R159" i="13"/>
  <c r="P128" i="14"/>
  <c r="P127" i="14"/>
  <c r="P126" i="14"/>
  <c r="AU107" i="1"/>
  <c r="BK162" i="14"/>
  <c r="J162" i="14" s="1"/>
  <c r="J101" i="14" s="1"/>
  <c r="BK189" i="14"/>
  <c r="J189" i="14"/>
  <c r="J106" i="14"/>
  <c r="BK128" i="15"/>
  <c r="BK161" i="15"/>
  <c r="J161" i="15"/>
  <c r="J101" i="15" s="1"/>
  <c r="P218" i="15"/>
  <c r="P232" i="15"/>
  <c r="P231" i="15"/>
  <c r="T128" i="16"/>
  <c r="R187" i="16"/>
  <c r="T190" i="16"/>
  <c r="BK159" i="17"/>
  <c r="J159" i="17" s="1"/>
  <c r="J101" i="17" s="1"/>
  <c r="R187" i="17"/>
  <c r="P197" i="17"/>
  <c r="P196" i="17"/>
  <c r="BK148" i="18"/>
  <c r="J148" i="18" s="1"/>
  <c r="J98" i="18" s="1"/>
  <c r="P148" i="18"/>
  <c r="P147" i="18"/>
  <c r="P118" i="18"/>
  <c r="AU111" i="1"/>
  <c r="R148" i="18"/>
  <c r="R147" i="18"/>
  <c r="R118" i="18" s="1"/>
  <c r="T148" i="18"/>
  <c r="T147" i="18" s="1"/>
  <c r="T118" i="18" s="1"/>
  <c r="J91" i="2"/>
  <c r="BE141" i="2"/>
  <c r="BE147" i="2"/>
  <c r="BE152" i="2"/>
  <c r="BE164" i="2"/>
  <c r="BE165" i="2"/>
  <c r="BE166" i="2"/>
  <c r="BE167" i="2"/>
  <c r="J89" i="3"/>
  <c r="BE131" i="3"/>
  <c r="BE137" i="3"/>
  <c r="BE139" i="3"/>
  <c r="E85" i="4"/>
  <c r="F91" i="4"/>
  <c r="BE144" i="4"/>
  <c r="BE145" i="4"/>
  <c r="BE146" i="4"/>
  <c r="BE166" i="4"/>
  <c r="E85" i="5"/>
  <c r="J120" i="5"/>
  <c r="BE144" i="5"/>
  <c r="BE190" i="5"/>
  <c r="BE192" i="5"/>
  <c r="BE194" i="5"/>
  <c r="BE197" i="5"/>
  <c r="J89" i="6"/>
  <c r="F120" i="6"/>
  <c r="BE143" i="6"/>
  <c r="BE144" i="6"/>
  <c r="BE150" i="6"/>
  <c r="BE152" i="6"/>
  <c r="BE154" i="6"/>
  <c r="BE161" i="6"/>
  <c r="BE162" i="6"/>
  <c r="BE164" i="6"/>
  <c r="BE172" i="6"/>
  <c r="J91" i="7"/>
  <c r="J121" i="7"/>
  <c r="BE140" i="7"/>
  <c r="BE148" i="7"/>
  <c r="BE150" i="7"/>
  <c r="BE169" i="7"/>
  <c r="BE177" i="7"/>
  <c r="BE178" i="7"/>
  <c r="BE180" i="7"/>
  <c r="BE185" i="7"/>
  <c r="E112" i="8"/>
  <c r="J119" i="8"/>
  <c r="BE126" i="8"/>
  <c r="BE131" i="8"/>
  <c r="BE166" i="8"/>
  <c r="BE169" i="8"/>
  <c r="BE172" i="8"/>
  <c r="BE173" i="8"/>
  <c r="BE174" i="8"/>
  <c r="BE175" i="8"/>
  <c r="BE177" i="8"/>
  <c r="BE178" i="8"/>
  <c r="BE182" i="8"/>
  <c r="BE195" i="8"/>
  <c r="F92" i="9"/>
  <c r="BE126" i="9"/>
  <c r="BE128" i="9"/>
  <c r="BE132" i="9"/>
  <c r="BE134" i="9"/>
  <c r="BE137" i="9"/>
  <c r="BE138" i="9"/>
  <c r="BE145" i="9"/>
  <c r="BE153" i="9"/>
  <c r="BE154" i="9"/>
  <c r="BE162" i="9"/>
  <c r="BE163" i="9"/>
  <c r="BE186" i="9"/>
  <c r="BE251" i="12"/>
  <c r="BK160" i="12"/>
  <c r="J160" i="12"/>
  <c r="J99" i="12" s="1"/>
  <c r="F91" i="13"/>
  <c r="BE133" i="13"/>
  <c r="BE136" i="13"/>
  <c r="BE137" i="13"/>
  <c r="BE143" i="13"/>
  <c r="BE144" i="13"/>
  <c r="BE155" i="13"/>
  <c r="BE160" i="13"/>
  <c r="BE166" i="13"/>
  <c r="BE170" i="13"/>
  <c r="BE172" i="13"/>
  <c r="BE178" i="13"/>
  <c r="BE184" i="13"/>
  <c r="BE187" i="13"/>
  <c r="BE188" i="13"/>
  <c r="BE191" i="13"/>
  <c r="BE192" i="13"/>
  <c r="BE195" i="13"/>
  <c r="BE201" i="13"/>
  <c r="BE210" i="13"/>
  <c r="F92" i="14"/>
  <c r="BE132" i="14"/>
  <c r="BE135" i="14"/>
  <c r="BE139" i="14"/>
  <c r="BE143" i="14"/>
  <c r="J89" i="2"/>
  <c r="BE129" i="2"/>
  <c r="BE130" i="2"/>
  <c r="BE132" i="2"/>
  <c r="BE134" i="2"/>
  <c r="BE140" i="2"/>
  <c r="BE144" i="2"/>
  <c r="BE155" i="2"/>
  <c r="BE159" i="2"/>
  <c r="F92" i="3"/>
  <c r="BE143" i="3"/>
  <c r="BE146" i="3"/>
  <c r="BE147" i="3"/>
  <c r="BE150" i="3"/>
  <c r="BE160" i="3"/>
  <c r="BK134" i="3"/>
  <c r="J134" i="3"/>
  <c r="J99" i="3" s="1"/>
  <c r="J89" i="4"/>
  <c r="BE128" i="4"/>
  <c r="BE131" i="4"/>
  <c r="BE132" i="4"/>
  <c r="BE135" i="4"/>
  <c r="BE138" i="4"/>
  <c r="BE151" i="4"/>
  <c r="BE155" i="4"/>
  <c r="BE156" i="4"/>
  <c r="BE161" i="4"/>
  <c r="BE164" i="4"/>
  <c r="BE174" i="4"/>
  <c r="BE186" i="4"/>
  <c r="BE187" i="4"/>
  <c r="F91" i="5"/>
  <c r="BE127" i="5"/>
  <c r="BE130" i="5"/>
  <c r="BE131" i="5"/>
  <c r="BE134" i="5"/>
  <c r="BE136" i="5"/>
  <c r="BE145" i="5"/>
  <c r="BE146" i="5"/>
  <c r="BE147" i="5"/>
  <c r="BE152" i="5"/>
  <c r="BE161" i="5"/>
  <c r="BE162" i="5"/>
  <c r="BE163" i="5"/>
  <c r="BE166" i="5"/>
  <c r="BE171" i="5"/>
  <c r="BE174" i="5"/>
  <c r="BE180" i="5"/>
  <c r="BE182" i="5"/>
  <c r="BE184" i="5"/>
  <c r="BE189" i="5"/>
  <c r="BE196" i="5"/>
  <c r="J91" i="6"/>
  <c r="BE132" i="6"/>
  <c r="BE134" i="6"/>
  <c r="BE140" i="6"/>
  <c r="BE145" i="6"/>
  <c r="BE146" i="6"/>
  <c r="BE151" i="6"/>
  <c r="BE159" i="6"/>
  <c r="BE163" i="6"/>
  <c r="BE171" i="6"/>
  <c r="BE176" i="6"/>
  <c r="F91" i="7"/>
  <c r="BE127" i="7"/>
  <c r="BE133" i="7"/>
  <c r="BE136" i="7"/>
  <c r="BE145" i="7"/>
  <c r="BE146" i="7"/>
  <c r="BE152" i="7"/>
  <c r="BE154" i="7"/>
  <c r="BE156" i="7"/>
  <c r="BE161" i="7"/>
  <c r="BE164" i="7"/>
  <c r="BE173" i="7"/>
  <c r="BE179" i="7"/>
  <c r="BE190" i="7"/>
  <c r="BE191" i="7"/>
  <c r="F91" i="8"/>
  <c r="F119" i="8"/>
  <c r="BE125" i="8"/>
  <c r="BE127" i="8"/>
  <c r="BE133" i="8"/>
  <c r="BE143" i="8"/>
  <c r="BE149" i="8"/>
  <c r="BE153" i="8"/>
  <c r="BE156" i="8"/>
  <c r="BE179" i="8"/>
  <c r="E85" i="9"/>
  <c r="F91" i="9"/>
  <c r="BE144" i="9"/>
  <c r="BE148" i="9"/>
  <c r="BE149" i="9"/>
  <c r="BE158" i="9"/>
  <c r="BE159" i="9"/>
  <c r="BE160" i="9"/>
  <c r="BE164" i="9"/>
  <c r="BE168" i="9"/>
  <c r="BE169" i="9"/>
  <c r="BE175" i="9"/>
  <c r="BE176" i="9"/>
  <c r="BE177" i="9"/>
  <c r="BE178" i="9"/>
  <c r="BE182" i="9"/>
  <c r="BE183" i="9"/>
  <c r="BE184" i="9"/>
  <c r="BE185" i="9"/>
  <c r="BE201" i="9"/>
  <c r="F92" i="16"/>
  <c r="BE138" i="16"/>
  <c r="BE140" i="16"/>
  <c r="BE153" i="16"/>
  <c r="BE161" i="16"/>
  <c r="BE176" i="16"/>
  <c r="BE179" i="16"/>
  <c r="BE183" i="16"/>
  <c r="BE200" i="16"/>
  <c r="J92" i="17"/>
  <c r="BE129" i="17"/>
  <c r="BE149" i="17"/>
  <c r="BE154" i="17"/>
  <c r="BE158" i="17"/>
  <c r="BE160" i="17"/>
  <c r="BE161" i="17"/>
  <c r="BE163" i="17"/>
  <c r="BE165" i="17"/>
  <c r="BE169" i="17"/>
  <c r="BE181" i="17"/>
  <c r="BE182" i="17"/>
  <c r="BE183" i="17"/>
  <c r="BE184" i="17"/>
  <c r="BE193" i="17"/>
  <c r="BE194" i="17"/>
  <c r="BE200" i="17"/>
  <c r="BE205" i="17"/>
  <c r="BE210" i="17"/>
  <c r="BE133" i="18"/>
  <c r="BE218" i="9"/>
  <c r="BE220" i="9"/>
  <c r="BE224" i="9"/>
  <c r="BE231" i="9"/>
  <c r="BE241" i="9"/>
  <c r="J89" i="10"/>
  <c r="F123" i="10"/>
  <c r="BE130" i="10"/>
  <c r="BE135" i="10"/>
  <c r="BE145" i="10"/>
  <c r="BE151" i="10"/>
  <c r="BE158" i="10"/>
  <c r="BE162" i="10"/>
  <c r="BE163" i="10"/>
  <c r="BE170" i="10"/>
  <c r="BE171" i="10"/>
  <c r="BE182" i="10"/>
  <c r="BE188" i="10"/>
  <c r="BE192" i="10"/>
  <c r="BE196" i="10"/>
  <c r="BE197" i="10"/>
  <c r="F91" i="11"/>
  <c r="BE132" i="11"/>
  <c r="BE140" i="11"/>
  <c r="BE151" i="11"/>
  <c r="BE155" i="11"/>
  <c r="BE163" i="11"/>
  <c r="BE171" i="11"/>
  <c r="BE172" i="11"/>
  <c r="BE177" i="11"/>
  <c r="BE178" i="11"/>
  <c r="BE190" i="11"/>
  <c r="BE194" i="11"/>
  <c r="BE199" i="11"/>
  <c r="BE210" i="11"/>
  <c r="BE211" i="11"/>
  <c r="F92" i="12"/>
  <c r="J120" i="12"/>
  <c r="BE129" i="12"/>
  <c r="BE134" i="12"/>
  <c r="BE135" i="12"/>
  <c r="BE143" i="12"/>
  <c r="BE144" i="12"/>
  <c r="BE151" i="12"/>
  <c r="BE153" i="12"/>
  <c r="BE155" i="12"/>
  <c r="BE167" i="12"/>
  <c r="BE169" i="12"/>
  <c r="BE170" i="12"/>
  <c r="BE174" i="12"/>
  <c r="BE176" i="12"/>
  <c r="BE178" i="12"/>
  <c r="BE180" i="12"/>
  <c r="BE185" i="12"/>
  <c r="BE187" i="12"/>
  <c r="BE203" i="12"/>
  <c r="BE210" i="12"/>
  <c r="BE211" i="12"/>
  <c r="BE212" i="12"/>
  <c r="BE217" i="12"/>
  <c r="BE223" i="12"/>
  <c r="BE226" i="12"/>
  <c r="BE241" i="12"/>
  <c r="BK159" i="15"/>
  <c r="J159" i="15" s="1"/>
  <c r="J100" i="15" s="1"/>
  <c r="F91" i="16"/>
  <c r="J120" i="16"/>
  <c r="J122" i="16"/>
  <c r="BE142" i="16"/>
  <c r="BE144" i="16"/>
  <c r="BE145" i="16"/>
  <c r="BE151" i="16"/>
  <c r="BE154" i="16"/>
  <c r="BE165" i="16"/>
  <c r="BE166" i="16"/>
  <c r="BE172" i="16"/>
  <c r="BE181" i="16"/>
  <c r="BE203" i="16"/>
  <c r="F122" i="17"/>
  <c r="BE137" i="17"/>
  <c r="BE141" i="17"/>
  <c r="BE145" i="17"/>
  <c r="BE147" i="17"/>
  <c r="BE148" i="17"/>
  <c r="BE151" i="17"/>
  <c r="BE167" i="17"/>
  <c r="BE176" i="17"/>
  <c r="BE188" i="17"/>
  <c r="BE195" i="17"/>
  <c r="BE202" i="17"/>
  <c r="BK185" i="17"/>
  <c r="J185" i="17" s="1"/>
  <c r="J102" i="17" s="1"/>
  <c r="F92" i="2"/>
  <c r="BE131" i="2"/>
  <c r="BE133" i="2"/>
  <c r="BE136" i="2"/>
  <c r="BE139" i="2"/>
  <c r="BE143" i="2"/>
  <c r="BE148" i="2"/>
  <c r="J91" i="3"/>
  <c r="BE133" i="3"/>
  <c r="BE153" i="3"/>
  <c r="J92" i="4"/>
  <c r="BE129" i="4"/>
  <c r="BE130" i="4"/>
  <c r="BE141" i="4"/>
  <c r="BE149" i="4"/>
  <c r="BE153" i="4"/>
  <c r="BE158" i="4"/>
  <c r="BE159" i="4"/>
  <c r="BE165" i="4"/>
  <c r="BE169" i="4"/>
  <c r="BE172" i="4"/>
  <c r="BE180" i="4"/>
  <c r="BE181" i="4"/>
  <c r="BE183" i="4"/>
  <c r="BE184" i="4"/>
  <c r="BE185" i="4"/>
  <c r="BK173" i="4"/>
  <c r="J173" i="4"/>
  <c r="J102" i="4"/>
  <c r="J119" i="5"/>
  <c r="BE138" i="5"/>
  <c r="BE141" i="5"/>
  <c r="BE148" i="5"/>
  <c r="BE149" i="5"/>
  <c r="BE155" i="5"/>
  <c r="BE157" i="5"/>
  <c r="BE175" i="5"/>
  <c r="BE183" i="5"/>
  <c r="BE187" i="5"/>
  <c r="BE193" i="5"/>
  <c r="BE195" i="5"/>
  <c r="J92" i="6"/>
  <c r="BE130" i="6"/>
  <c r="BE131" i="6"/>
  <c r="BE147" i="6"/>
  <c r="BE148" i="6"/>
  <c r="BE166" i="6"/>
  <c r="BE177" i="6"/>
  <c r="BE178" i="6"/>
  <c r="BE134" i="7"/>
  <c r="BE135" i="7"/>
  <c r="BE143" i="7"/>
  <c r="BE144" i="7"/>
  <c r="BE157" i="7"/>
  <c r="BE160" i="7"/>
  <c r="BE174" i="7"/>
  <c r="BE175" i="7"/>
  <c r="BE176" i="7"/>
  <c r="BE188" i="7"/>
  <c r="J89" i="8"/>
  <c r="BE128" i="8"/>
  <c r="BE136" i="8"/>
  <c r="BE137" i="8"/>
  <c r="BE138" i="8"/>
  <c r="BE144" i="8"/>
  <c r="BE150" i="8"/>
  <c r="BE151" i="8"/>
  <c r="BE159" i="8"/>
  <c r="BE168" i="8"/>
  <c r="BE171" i="8"/>
  <c r="BE186" i="8"/>
  <c r="BE187" i="8"/>
  <c r="BE189" i="8"/>
  <c r="BE190" i="8"/>
  <c r="BE191" i="8"/>
  <c r="BE194" i="8"/>
  <c r="J92" i="9"/>
  <c r="J119" i="9"/>
  <c r="BE142" i="9"/>
  <c r="BE143" i="9"/>
  <c r="BE147" i="9"/>
  <c r="BE155" i="9"/>
  <c r="BE165" i="9"/>
  <c r="BE170" i="9"/>
  <c r="BE173" i="9"/>
  <c r="BE180" i="9"/>
  <c r="BE188" i="9"/>
  <c r="BE189" i="9"/>
  <c r="BE196" i="9"/>
  <c r="BE197" i="9"/>
  <c r="BE200" i="9"/>
  <c r="BE212" i="9"/>
  <c r="BE214" i="9"/>
  <c r="BE215" i="9"/>
  <c r="BE225" i="9"/>
  <c r="BE232" i="9"/>
  <c r="BE247" i="9"/>
  <c r="BK235" i="9"/>
  <c r="J235" i="9" s="1"/>
  <c r="J99" i="9" s="1"/>
  <c r="J92" i="10"/>
  <c r="BE138" i="10"/>
  <c r="BE140" i="10"/>
  <c r="BE202" i="10"/>
  <c r="F92" i="11"/>
  <c r="J125" i="11"/>
  <c r="BE143" i="11"/>
  <c r="BE150" i="11"/>
  <c r="BE157" i="11"/>
  <c r="BE160" i="11"/>
  <c r="BE166" i="11"/>
  <c r="BE188" i="11"/>
  <c r="BE198" i="11"/>
  <c r="BE202" i="11"/>
  <c r="BE205" i="11"/>
  <c r="BE131" i="12"/>
  <c r="BE133" i="12"/>
  <c r="BE138" i="12"/>
  <c r="BE139" i="12"/>
  <c r="BE141" i="12"/>
  <c r="BE145" i="12"/>
  <c r="BE156" i="12"/>
  <c r="BE159" i="12"/>
  <c r="BE163" i="12"/>
  <c r="BE172" i="12"/>
  <c r="BE181" i="12"/>
  <c r="BE189" i="12"/>
  <c r="BE190" i="12"/>
  <c r="BE191" i="12"/>
  <c r="BE196" i="12"/>
  <c r="BE205" i="12"/>
  <c r="BE206" i="12"/>
  <c r="BE228" i="12"/>
  <c r="BE237" i="12"/>
  <c r="BE242" i="12"/>
  <c r="BE245" i="12"/>
  <c r="BE255" i="12"/>
  <c r="F92" i="13"/>
  <c r="J122" i="13"/>
  <c r="J125" i="13"/>
  <c r="BE132" i="13"/>
  <c r="BE139" i="13"/>
  <c r="BE148" i="13"/>
  <c r="BE158" i="13"/>
  <c r="BE171" i="13"/>
  <c r="BE179" i="13"/>
  <c r="BE193" i="13"/>
  <c r="BE207" i="13"/>
  <c r="BE208" i="13"/>
  <c r="BE214" i="13"/>
  <c r="F91" i="14"/>
  <c r="BE130" i="14"/>
  <c r="BE133" i="14"/>
  <c r="BE144" i="14"/>
  <c r="BE151" i="14"/>
  <c r="BE153" i="14"/>
  <c r="BE158" i="14"/>
  <c r="BE165" i="14"/>
  <c r="BE168" i="14"/>
  <c r="BE169" i="14"/>
  <c r="BE170" i="14"/>
  <c r="BE173" i="14"/>
  <c r="BE179" i="14"/>
  <c r="BE180" i="14"/>
  <c r="BE192" i="14"/>
  <c r="BK160" i="14"/>
  <c r="J160" i="14" s="1"/>
  <c r="J100" i="14" s="1"/>
  <c r="E85" i="15"/>
  <c r="J91" i="15"/>
  <c r="J92" i="15"/>
  <c r="F122" i="15"/>
  <c r="BE130" i="15"/>
  <c r="BE131" i="15"/>
  <c r="BE134" i="15"/>
  <c r="BE140" i="15"/>
  <c r="BE141" i="15"/>
  <c r="BE146" i="15"/>
  <c r="BE149" i="15"/>
  <c r="BE150" i="15"/>
  <c r="BE152" i="15"/>
  <c r="BE158" i="15"/>
  <c r="BE160" i="15"/>
  <c r="BE162" i="15"/>
  <c r="BE168" i="15"/>
  <c r="BE170" i="15"/>
  <c r="BE175" i="15"/>
  <c r="BE194" i="15"/>
  <c r="BE199" i="15"/>
  <c r="BE200" i="15"/>
  <c r="BE201" i="15"/>
  <c r="BE205" i="15"/>
  <c r="BE215" i="15"/>
  <c r="BE217" i="15"/>
  <c r="BE224" i="15"/>
  <c r="BE227" i="15"/>
  <c r="BE228" i="15"/>
  <c r="BE233" i="15"/>
  <c r="BE235" i="15"/>
  <c r="BE239" i="15"/>
  <c r="BE134" i="16"/>
  <c r="BE135" i="16"/>
  <c r="BE141" i="16"/>
  <c r="BE162" i="16"/>
  <c r="BE167" i="16"/>
  <c r="BE171" i="16"/>
  <c r="BE191" i="16"/>
  <c r="BE195" i="16"/>
  <c r="BE199" i="16"/>
  <c r="BE202" i="16"/>
  <c r="F92" i="17"/>
  <c r="J122" i="17"/>
  <c r="BE132" i="17"/>
  <c r="BE133" i="17"/>
  <c r="BE134" i="17"/>
  <c r="BE143" i="17"/>
  <c r="BE174" i="17"/>
  <c r="BE192" i="17"/>
  <c r="BE201" i="17"/>
  <c r="BE203" i="17"/>
  <c r="BE209" i="17"/>
  <c r="E85" i="18"/>
  <c r="F91" i="18"/>
  <c r="F115" i="18"/>
  <c r="E116" i="2"/>
  <c r="BE151" i="2"/>
  <c r="BE156" i="2"/>
  <c r="BE162" i="2"/>
  <c r="BK135" i="2"/>
  <c r="J135" i="2"/>
  <c r="J99" i="2" s="1"/>
  <c r="BK158" i="2"/>
  <c r="J158" i="2"/>
  <c r="J104" i="2" s="1"/>
  <c r="E85" i="3"/>
  <c r="F91" i="3"/>
  <c r="J123" i="3"/>
  <c r="BE130" i="3"/>
  <c r="BE135" i="3"/>
  <c r="BE148" i="3"/>
  <c r="BE157" i="3"/>
  <c r="BE159" i="3"/>
  <c r="J91" i="4"/>
  <c r="F121" i="4"/>
  <c r="BE127" i="4"/>
  <c r="BE136" i="4"/>
  <c r="BE137" i="4"/>
  <c r="BE143" i="4"/>
  <c r="BE154" i="4"/>
  <c r="BE163" i="4"/>
  <c r="BE171" i="4"/>
  <c r="BE179" i="4"/>
  <c r="F92" i="5"/>
  <c r="BE129" i="5"/>
  <c r="BE135" i="5"/>
  <c r="BE137" i="5"/>
  <c r="BE140" i="5"/>
  <c r="BE142" i="5"/>
  <c r="BE158" i="5"/>
  <c r="BE164" i="5"/>
  <c r="BE168" i="5"/>
  <c r="BE169" i="5"/>
  <c r="BE181" i="5"/>
  <c r="BE191" i="5"/>
  <c r="BE170" i="7"/>
  <c r="J91" i="8"/>
  <c r="BE129" i="8"/>
  <c r="BE132" i="8"/>
  <c r="BE141" i="8"/>
  <c r="BE142" i="8"/>
  <c r="BE145" i="8"/>
  <c r="BE147" i="8"/>
  <c r="BE148" i="8"/>
  <c r="BE152" i="8"/>
  <c r="BE154" i="8"/>
  <c r="BE160" i="8"/>
  <c r="BE161" i="8"/>
  <c r="BE164" i="8"/>
  <c r="BE170" i="8"/>
  <c r="BE181" i="8"/>
  <c r="BE183" i="8"/>
  <c r="BE188" i="8"/>
  <c r="BE192" i="8"/>
  <c r="BE193" i="8"/>
  <c r="J89" i="9"/>
  <c r="BE129" i="9"/>
  <c r="BE130" i="9"/>
  <c r="BE135" i="9"/>
  <c r="BE136" i="9"/>
  <c r="BE139" i="9"/>
  <c r="BE152" i="9"/>
  <c r="BE179" i="9"/>
  <c r="BE187" i="9"/>
  <c r="BE192" i="9"/>
  <c r="BE193" i="9"/>
  <c r="BE204" i="9"/>
  <c r="BE206" i="9"/>
  <c r="BE208" i="9"/>
  <c r="BE221" i="9"/>
  <c r="BE222" i="9"/>
  <c r="BE236" i="9"/>
  <c r="F91" i="10"/>
  <c r="BE132" i="10"/>
  <c r="BE136" i="10"/>
  <c r="BE137" i="10"/>
  <c r="BE150" i="10"/>
  <c r="BE161" i="10"/>
  <c r="BE165" i="10"/>
  <c r="BE169" i="10"/>
  <c r="BE173" i="10"/>
  <c r="BE175" i="10"/>
  <c r="BE195" i="10"/>
  <c r="J91" i="11"/>
  <c r="BE131" i="11"/>
  <c r="BE133" i="11"/>
  <c r="BE135" i="11"/>
  <c r="BE141" i="11"/>
  <c r="BE144" i="11"/>
  <c r="BE147" i="11"/>
  <c r="BE153" i="11"/>
  <c r="BE175" i="11"/>
  <c r="BE182" i="11"/>
  <c r="BE197" i="11"/>
  <c r="BE208" i="11"/>
  <c r="F91" i="12"/>
  <c r="J92" i="12"/>
  <c r="BE140" i="12"/>
  <c r="BE157" i="12"/>
  <c r="BE158" i="12"/>
  <c r="BE173" i="12"/>
  <c r="BE182" i="12"/>
  <c r="BE192" i="12"/>
  <c r="BE198" i="12"/>
  <c r="BE199" i="12"/>
  <c r="BE201" i="12"/>
  <c r="BE204" i="12"/>
  <c r="BE208" i="12"/>
  <c r="BE213" i="12"/>
  <c r="BE221" i="12"/>
  <c r="BE227" i="12"/>
  <c r="BE231" i="12"/>
  <c r="BE240" i="12"/>
  <c r="BE248" i="12"/>
  <c r="BE250" i="12"/>
  <c r="BE253" i="12"/>
  <c r="E85" i="13"/>
  <c r="J91" i="13"/>
  <c r="BE134" i="13"/>
  <c r="BE145" i="13"/>
  <c r="BE146" i="13"/>
  <c r="BE147" i="13"/>
  <c r="BE149" i="13"/>
  <c r="BE156" i="13"/>
  <c r="BE161" i="13"/>
  <c r="BE162" i="13"/>
  <c r="BE168" i="13"/>
  <c r="BE175" i="13"/>
  <c r="BE181" i="13"/>
  <c r="BE196" i="13"/>
  <c r="BE204" i="13"/>
  <c r="J89" i="14"/>
  <c r="J92" i="14"/>
  <c r="BE131" i="14"/>
  <c r="BE136" i="14"/>
  <c r="BE141" i="14"/>
  <c r="BE150" i="14"/>
  <c r="BE155" i="14"/>
  <c r="BE159" i="14"/>
  <c r="BE161" i="14"/>
  <c r="BE163" i="14"/>
  <c r="BE167" i="14"/>
  <c r="BE181" i="14"/>
  <c r="BE183" i="14"/>
  <c r="BE185" i="14"/>
  <c r="BE186" i="14"/>
  <c r="BE187" i="14"/>
  <c r="BE198" i="14"/>
  <c r="BE199" i="14"/>
  <c r="F92" i="15"/>
  <c r="BE129" i="15"/>
  <c r="BE138" i="15"/>
  <c r="BE139" i="15"/>
  <c r="BE142" i="15"/>
  <c r="BE145" i="15"/>
  <c r="BE148" i="15"/>
  <c r="BE163" i="15"/>
  <c r="BE164" i="15"/>
  <c r="BE165" i="15"/>
  <c r="BE166" i="15"/>
  <c r="BE167" i="15"/>
  <c r="BE171" i="15"/>
  <c r="BE174" i="15"/>
  <c r="BE182" i="15"/>
  <c r="BE184" i="15"/>
  <c r="BE185" i="15"/>
  <c r="BE186" i="15"/>
  <c r="BE191" i="15"/>
  <c r="BE192" i="15"/>
  <c r="BE197" i="15"/>
  <c r="BE209" i="15"/>
  <c r="BE210" i="15"/>
  <c r="BE212" i="15"/>
  <c r="BE216" i="15"/>
  <c r="BE220" i="15"/>
  <c r="BE240" i="15"/>
  <c r="BE130" i="16"/>
  <c r="BE139" i="16"/>
  <c r="BE146" i="16"/>
  <c r="BE148" i="16"/>
  <c r="BE168" i="16"/>
  <c r="BE173" i="16"/>
  <c r="BE182" i="16"/>
  <c r="BE184" i="16"/>
  <c r="BE188" i="16"/>
  <c r="BE192" i="16"/>
  <c r="BE193" i="16"/>
  <c r="BE198" i="16"/>
  <c r="BE205" i="16"/>
  <c r="BE209" i="16"/>
  <c r="BK155" i="16"/>
  <c r="J155" i="16"/>
  <c r="J99" i="16"/>
  <c r="BE131" i="17"/>
  <c r="BE136" i="17"/>
  <c r="BE139" i="17"/>
  <c r="BE152" i="17"/>
  <c r="BE162" i="17"/>
  <c r="BE166" i="17"/>
  <c r="BE177" i="17"/>
  <c r="BE189" i="17"/>
  <c r="BE191" i="17"/>
  <c r="BE199" i="17"/>
  <c r="BE208" i="17"/>
  <c r="J89" i="18"/>
  <c r="J92" i="18"/>
  <c r="BE121" i="18"/>
  <c r="BE122" i="18"/>
  <c r="J92" i="2"/>
  <c r="F122" i="2"/>
  <c r="BE145" i="2"/>
  <c r="BE153" i="2"/>
  <c r="BE163" i="2"/>
  <c r="BE132" i="3"/>
  <c r="BE138" i="3"/>
  <c r="BE140" i="3"/>
  <c r="BE152" i="3"/>
  <c r="BE156" i="3"/>
  <c r="BE158" i="3"/>
  <c r="BK149" i="3"/>
  <c r="J149" i="3" s="1"/>
  <c r="J103" i="3" s="1"/>
  <c r="BE133" i="4"/>
  <c r="BE142" i="4"/>
  <c r="BE148" i="4"/>
  <c r="BE150" i="4"/>
  <c r="BE160" i="4"/>
  <c r="BE162" i="4"/>
  <c r="BE168" i="4"/>
  <c r="BE177" i="4"/>
  <c r="BE178" i="4"/>
  <c r="BE182" i="4"/>
  <c r="J117" i="5"/>
  <c r="BE128" i="5"/>
  <c r="BE132" i="5"/>
  <c r="BE151" i="5"/>
  <c r="BE153" i="5"/>
  <c r="BE154" i="5"/>
  <c r="BE156" i="5"/>
  <c r="BE165" i="5"/>
  <c r="BE172" i="5"/>
  <c r="BE176" i="5"/>
  <c r="BE177" i="5"/>
  <c r="BE178" i="5"/>
  <c r="BE198" i="5"/>
  <c r="F91" i="6"/>
  <c r="BE126" i="6"/>
  <c r="BE137" i="6"/>
  <c r="BE138" i="6"/>
  <c r="BE149" i="6"/>
  <c r="BE157" i="6"/>
  <c r="BE160" i="6"/>
  <c r="BE174" i="6"/>
  <c r="BE175" i="6"/>
  <c r="J89" i="7"/>
  <c r="E114" i="7"/>
  <c r="BE129" i="7"/>
  <c r="BE147" i="7"/>
  <c r="BE155" i="7"/>
  <c r="BE162" i="7"/>
  <c r="BE181" i="7"/>
  <c r="BE186" i="7"/>
  <c r="BE140" i="8"/>
  <c r="BE162" i="8"/>
  <c r="BE165" i="8"/>
  <c r="BE167" i="8"/>
  <c r="BE176" i="8"/>
  <c r="BE184" i="8"/>
  <c r="BE185" i="8"/>
  <c r="BE203" i="8"/>
  <c r="BE127" i="9"/>
  <c r="BE131" i="9"/>
  <c r="BE140" i="9"/>
  <c r="BE150" i="9"/>
  <c r="BE151" i="9"/>
  <c r="BE166" i="9"/>
  <c r="BE167" i="9"/>
  <c r="BE172" i="9"/>
  <c r="BE181" i="9"/>
  <c r="BE203" i="9"/>
  <c r="BE209" i="9"/>
  <c r="BE210" i="9"/>
  <c r="BE213" i="9"/>
  <c r="BE217" i="9"/>
  <c r="BE226" i="9"/>
  <c r="BE228" i="9"/>
  <c r="BE229" i="9"/>
  <c r="BE238" i="9"/>
  <c r="BE139" i="10"/>
  <c r="BE146" i="10"/>
  <c r="BE152" i="10"/>
  <c r="BE157" i="10"/>
  <c r="BE164" i="10"/>
  <c r="BE168" i="10"/>
  <c r="BE172" i="10"/>
  <c r="BE180" i="10"/>
  <c r="BE185" i="10"/>
  <c r="BE189" i="10"/>
  <c r="BE201" i="10"/>
  <c r="J89" i="11"/>
  <c r="E118" i="11"/>
  <c r="BE138" i="11"/>
  <c r="BE152" i="11"/>
  <c r="BE156" i="11"/>
  <c r="BE164" i="11"/>
  <c r="BE168" i="11"/>
  <c r="BE169" i="11"/>
  <c r="BE179" i="11"/>
  <c r="BE185" i="11"/>
  <c r="BE191" i="11"/>
  <c r="BE192" i="11"/>
  <c r="BE207" i="11"/>
  <c r="BE212" i="11"/>
  <c r="BK184" i="11"/>
  <c r="J184" i="11"/>
  <c r="J102" i="11"/>
  <c r="E85" i="12"/>
  <c r="J91" i="12"/>
  <c r="BE130" i="12"/>
  <c r="BE132" i="12"/>
  <c r="BE149" i="12"/>
  <c r="BE150" i="12"/>
  <c r="BE152" i="12"/>
  <c r="BE183" i="12"/>
  <c r="BE184" i="12"/>
  <c r="BE186" i="12"/>
  <c r="BE197" i="12"/>
  <c r="BE200" i="12"/>
  <c r="BE202" i="12"/>
  <c r="BE216" i="12"/>
  <c r="BE219" i="12"/>
  <c r="BE220" i="12"/>
  <c r="BE229" i="12"/>
  <c r="BE239" i="12"/>
  <c r="BE246" i="12"/>
  <c r="BE249" i="12"/>
  <c r="BE252" i="12"/>
  <c r="BE254" i="12"/>
  <c r="BE131" i="13"/>
  <c r="BE140" i="13"/>
  <c r="BE141" i="13"/>
  <c r="BE142" i="13"/>
  <c r="BE150" i="13"/>
  <c r="BE152" i="13"/>
  <c r="BE153" i="13"/>
  <c r="BE157" i="13"/>
  <c r="BE163" i="13"/>
  <c r="BE169" i="13"/>
  <c r="BE174" i="13"/>
  <c r="BE177" i="13"/>
  <c r="BE180" i="13"/>
  <c r="BE185" i="13"/>
  <c r="BE200" i="13"/>
  <c r="BE205" i="13"/>
  <c r="BE209" i="13"/>
  <c r="BE212" i="13"/>
  <c r="J91" i="14"/>
  <c r="BE140" i="14"/>
  <c r="BE147" i="14"/>
  <c r="BE172" i="14"/>
  <c r="BE175" i="14"/>
  <c r="BE190" i="14"/>
  <c r="BE191" i="14"/>
  <c r="BE195" i="14"/>
  <c r="BE196" i="14"/>
  <c r="BE200" i="14"/>
  <c r="BE201" i="14"/>
  <c r="BE202" i="14"/>
  <c r="BK176" i="14"/>
  <c r="J176" i="14" s="1"/>
  <c r="J102" i="14" s="1"/>
  <c r="J89" i="15"/>
  <c r="BE132" i="15"/>
  <c r="BE137" i="15"/>
  <c r="BE144" i="15"/>
  <c r="BE147" i="15"/>
  <c r="BE151" i="15"/>
  <c r="BE153" i="15"/>
  <c r="BE157" i="15"/>
  <c r="BE169" i="15"/>
  <c r="BE176" i="15"/>
  <c r="BE177" i="15"/>
  <c r="BE189" i="15"/>
  <c r="BE193" i="15"/>
  <c r="BE196" i="15"/>
  <c r="BE198" i="15"/>
  <c r="BE202" i="15"/>
  <c r="BE203" i="15"/>
  <c r="BE204" i="15"/>
  <c r="BE207" i="15"/>
  <c r="BE208" i="15"/>
  <c r="BE211" i="15"/>
  <c r="BE219" i="15"/>
  <c r="BE226" i="15"/>
  <c r="BE238" i="15"/>
  <c r="BE243" i="15"/>
  <c r="E116" i="16"/>
  <c r="BE133" i="16"/>
  <c r="BE137" i="16"/>
  <c r="BE147" i="16"/>
  <c r="BE158" i="16"/>
  <c r="BE177" i="16"/>
  <c r="BE180" i="16"/>
  <c r="BE204" i="16"/>
  <c r="BE207" i="16"/>
  <c r="BE208" i="16"/>
  <c r="E85" i="17"/>
  <c r="BE138" i="17"/>
  <c r="BE142" i="17"/>
  <c r="BE146" i="17"/>
  <c r="BE164" i="17"/>
  <c r="BE168" i="17"/>
  <c r="BE172" i="17"/>
  <c r="BE206" i="17"/>
  <c r="BK155" i="17"/>
  <c r="J155" i="17"/>
  <c r="J99" i="17"/>
  <c r="BK157" i="17"/>
  <c r="J157" i="17"/>
  <c r="J100" i="17"/>
  <c r="BE120" i="18"/>
  <c r="BE127" i="18"/>
  <c r="BE128" i="18"/>
  <c r="BE130" i="18"/>
  <c r="BE151" i="18"/>
  <c r="BE138" i="2"/>
  <c r="BE149" i="2"/>
  <c r="BE150" i="2"/>
  <c r="BE157" i="2"/>
  <c r="BE129" i="3"/>
  <c r="BE141" i="3"/>
  <c r="BE144" i="3"/>
  <c r="BE161" i="3"/>
  <c r="BE134" i="4"/>
  <c r="BE139" i="4"/>
  <c r="BE147" i="4"/>
  <c r="BE157" i="4"/>
  <c r="BE170" i="4"/>
  <c r="BE126" i="5"/>
  <c r="BE133" i="5"/>
  <c r="BE143" i="5"/>
  <c r="BE150" i="5"/>
  <c r="BE160" i="5"/>
  <c r="BE167" i="5"/>
  <c r="BE170" i="5"/>
  <c r="BE173" i="5"/>
  <c r="BE188" i="5"/>
  <c r="E85" i="6"/>
  <c r="BE127" i="6"/>
  <c r="BE139" i="6"/>
  <c r="BE141" i="6"/>
  <c r="BE142" i="6"/>
  <c r="BE153" i="6"/>
  <c r="BE156" i="6"/>
  <c r="BE168" i="6"/>
  <c r="BE173" i="6"/>
  <c r="BE130" i="7"/>
  <c r="BE138" i="7"/>
  <c r="BE142" i="7"/>
  <c r="BE159" i="7"/>
  <c r="BE163" i="7"/>
  <c r="BE165" i="7"/>
  <c r="BE168" i="7"/>
  <c r="BE187" i="7"/>
  <c r="BE189" i="7"/>
  <c r="BK126" i="7"/>
  <c r="J126" i="7"/>
  <c r="J98" i="7"/>
  <c r="BE134" i="8"/>
  <c r="BE135" i="8"/>
  <c r="BE139" i="8"/>
  <c r="BE146" i="8"/>
  <c r="BE157" i="8"/>
  <c r="BE158" i="8"/>
  <c r="BE163" i="8"/>
  <c r="BE200" i="8"/>
  <c r="BK196" i="8"/>
  <c r="J196" i="8" s="1"/>
  <c r="J99" i="8" s="1"/>
  <c r="BE133" i="9"/>
  <c r="BE156" i="9"/>
  <c r="BE157" i="9"/>
  <c r="BE171" i="9"/>
  <c r="BE174" i="9"/>
  <c r="BE190" i="9"/>
  <c r="BE191" i="9"/>
  <c r="BE194" i="9"/>
  <c r="BE195" i="9"/>
  <c r="BE198" i="9"/>
  <c r="BE207" i="9"/>
  <c r="BE211" i="9"/>
  <c r="BE216" i="9"/>
  <c r="BE219" i="9"/>
  <c r="BE223" i="9"/>
  <c r="BE233" i="9"/>
  <c r="BE239" i="9"/>
  <c r="BE246" i="9"/>
  <c r="E116" i="10"/>
  <c r="J122" i="10"/>
  <c r="BE129" i="10"/>
  <c r="BE134" i="10"/>
  <c r="BE141" i="10"/>
  <c r="BE144" i="10"/>
  <c r="BE149" i="10"/>
  <c r="BE153" i="10"/>
  <c r="BE155" i="10"/>
  <c r="BE159" i="10"/>
  <c r="BE167" i="10"/>
  <c r="BE174" i="10"/>
  <c r="BE179" i="10"/>
  <c r="BE183" i="10"/>
  <c r="BE187" i="10"/>
  <c r="BE198" i="10"/>
  <c r="BE200" i="10"/>
  <c r="BK154" i="10"/>
  <c r="J154" i="10"/>
  <c r="J99" i="10" s="1"/>
  <c r="BE134" i="11"/>
  <c r="BE136" i="11"/>
  <c r="BE139" i="11"/>
  <c r="BE142" i="11"/>
  <c r="BE145" i="11"/>
  <c r="BE146" i="11"/>
  <c r="BE149" i="11"/>
  <c r="BE154" i="11"/>
  <c r="BE161" i="11"/>
  <c r="BE173" i="11"/>
  <c r="BE174" i="11"/>
  <c r="BE176" i="11"/>
  <c r="BE181" i="11"/>
  <c r="BE193" i="11"/>
  <c r="BE203" i="11"/>
  <c r="BE204" i="11"/>
  <c r="BE206" i="11"/>
  <c r="BE142" i="12"/>
  <c r="BE161" i="12"/>
  <c r="BE177" i="12"/>
  <c r="BE179" i="12"/>
  <c r="BE188" i="12"/>
  <c r="BE193" i="12"/>
  <c r="BE195" i="12"/>
  <c r="BE214" i="12"/>
  <c r="BE215" i="12"/>
  <c r="BE218" i="12"/>
  <c r="BE222" i="12"/>
  <c r="BE224" i="12"/>
  <c r="BE232" i="12"/>
  <c r="BE238" i="12"/>
  <c r="BE247" i="12"/>
  <c r="BE135" i="13"/>
  <c r="BE154" i="13"/>
  <c r="BE173" i="13"/>
  <c r="BE194" i="13"/>
  <c r="BE211" i="13"/>
  <c r="BE213" i="13"/>
  <c r="E85" i="14"/>
  <c r="BE129" i="14"/>
  <c r="BE137" i="14"/>
  <c r="BE146" i="14"/>
  <c r="BE148" i="14"/>
  <c r="BE154" i="14"/>
  <c r="BE157" i="14"/>
  <c r="BE164" i="14"/>
  <c r="BE166" i="14"/>
  <c r="BE171" i="14"/>
  <c r="BE174" i="14"/>
  <c r="BE177" i="14"/>
  <c r="BE184" i="14"/>
  <c r="BE193" i="14"/>
  <c r="BE194" i="14"/>
  <c r="BE197" i="14"/>
  <c r="BE133" i="15"/>
  <c r="BE180" i="15"/>
  <c r="BE230" i="15"/>
  <c r="BE241" i="15"/>
  <c r="BE244" i="15"/>
  <c r="BE245" i="15"/>
  <c r="BE129" i="16"/>
  <c r="BE131" i="16"/>
  <c r="BE156" i="16"/>
  <c r="BE160" i="16"/>
  <c r="BE164" i="16"/>
  <c r="BE169" i="16"/>
  <c r="BE170" i="16"/>
  <c r="BE175" i="16"/>
  <c r="BE189" i="16"/>
  <c r="BE194" i="16"/>
  <c r="BE206" i="16"/>
  <c r="BE210" i="16"/>
  <c r="J89" i="17"/>
  <c r="BE135" i="17"/>
  <c r="BE144" i="17"/>
  <c r="BE150" i="17"/>
  <c r="BE153" i="17"/>
  <c r="BE170" i="17"/>
  <c r="BE173" i="17"/>
  <c r="BE178" i="17"/>
  <c r="BE179" i="17"/>
  <c r="BE180" i="17"/>
  <c r="BE186" i="17"/>
  <c r="BE198" i="17"/>
  <c r="BE204" i="17"/>
  <c r="BE131" i="18"/>
  <c r="BE134" i="18"/>
  <c r="BE138" i="18"/>
  <c r="BE140" i="18"/>
  <c r="BE141" i="18"/>
  <c r="BE142" i="18"/>
  <c r="BE143" i="18"/>
  <c r="BE145" i="18"/>
  <c r="BE146" i="18"/>
  <c r="BE149" i="18"/>
  <c r="BE150" i="18"/>
  <c r="BE152" i="18"/>
  <c r="BE154" i="18"/>
  <c r="BE157" i="18"/>
  <c r="BE158" i="18"/>
  <c r="BE160" i="18"/>
  <c r="BE133" i="6"/>
  <c r="BE135" i="6"/>
  <c r="BE136" i="6"/>
  <c r="BE155" i="6"/>
  <c r="BE165" i="6"/>
  <c r="BE167" i="6"/>
  <c r="F92" i="7"/>
  <c r="BE137" i="7"/>
  <c r="BE139" i="7"/>
  <c r="BE141" i="7"/>
  <c r="BE149" i="7"/>
  <c r="BE151" i="7"/>
  <c r="BE153" i="7"/>
  <c r="BE158" i="7"/>
  <c r="BE166" i="7"/>
  <c r="BE167" i="7"/>
  <c r="BE172" i="7"/>
  <c r="BE184" i="7"/>
  <c r="BE130" i="8"/>
  <c r="BE155" i="8"/>
  <c r="BE180" i="8"/>
  <c r="BE197" i="8"/>
  <c r="BE199" i="8"/>
  <c r="BE204" i="8"/>
  <c r="BE205" i="8"/>
  <c r="BE141" i="9"/>
  <c r="BE146" i="9"/>
  <c r="BE161" i="9"/>
  <c r="BE199" i="9"/>
  <c r="BE202" i="9"/>
  <c r="BE205" i="9"/>
  <c r="BE227" i="9"/>
  <c r="BE230" i="9"/>
  <c r="BE234" i="9"/>
  <c r="BE242" i="9"/>
  <c r="BE245" i="9"/>
  <c r="BE131" i="10"/>
  <c r="BE133" i="10"/>
  <c r="BE142" i="10"/>
  <c r="BE143" i="10"/>
  <c r="BE147" i="10"/>
  <c r="BE148" i="10"/>
  <c r="BE166" i="10"/>
  <c r="BE176" i="10"/>
  <c r="BE178" i="10"/>
  <c r="BE186" i="10"/>
  <c r="BE193" i="10"/>
  <c r="BE194" i="10"/>
  <c r="BE199" i="10"/>
  <c r="BE137" i="11"/>
  <c r="BE148" i="11"/>
  <c r="BE158" i="11"/>
  <c r="BE162" i="11"/>
  <c r="BE170" i="11"/>
  <c r="BE180" i="11"/>
  <c r="BE183" i="11"/>
  <c r="BE187" i="11"/>
  <c r="BE209" i="11"/>
  <c r="BK165" i="11"/>
  <c r="J165" i="11" s="1"/>
  <c r="J100" i="11" s="1"/>
  <c r="BE136" i="12"/>
  <c r="BE137" i="12"/>
  <c r="BE146" i="12"/>
  <c r="BE147" i="12"/>
  <c r="BE148" i="12"/>
  <c r="BE154" i="12"/>
  <c r="BE164" i="12"/>
  <c r="BE165" i="12"/>
  <c r="BE166" i="12"/>
  <c r="BE168" i="12"/>
  <c r="BE175" i="12"/>
  <c r="BE194" i="12"/>
  <c r="BE207" i="12"/>
  <c r="BE209" i="12"/>
  <c r="BE230" i="12"/>
  <c r="BE234" i="12"/>
  <c r="BE235" i="12"/>
  <c r="BE138" i="13"/>
  <c r="BE151" i="13"/>
  <c r="BE164" i="13"/>
  <c r="BE176" i="13"/>
  <c r="BE182" i="13"/>
  <c r="BE189" i="13"/>
  <c r="BE199" i="13"/>
  <c r="BE206" i="13"/>
  <c r="BK165" i="13"/>
  <c r="J165" i="13" s="1"/>
  <c r="J100" i="13" s="1"/>
  <c r="BE134" i="14"/>
  <c r="BE138" i="14"/>
  <c r="BE142" i="14"/>
  <c r="BE145" i="14"/>
  <c r="BE149" i="14"/>
  <c r="BE152" i="14"/>
  <c r="BE135" i="15"/>
  <c r="BE136" i="15"/>
  <c r="BE143" i="15"/>
  <c r="BE154" i="15"/>
  <c r="BE156" i="15"/>
  <c r="BE172" i="15"/>
  <c r="BE173" i="15"/>
  <c r="BE178" i="15"/>
  <c r="BE179" i="15"/>
  <c r="BE181" i="15"/>
  <c r="BE183" i="15"/>
  <c r="BE187" i="15"/>
  <c r="BE188" i="15"/>
  <c r="BE190" i="15"/>
  <c r="BE195" i="15"/>
  <c r="BE206" i="15"/>
  <c r="BE213" i="15"/>
  <c r="BE214" i="15"/>
  <c r="BE222" i="15"/>
  <c r="BE223" i="15"/>
  <c r="BE229" i="15"/>
  <c r="BE234" i="15"/>
  <c r="BE236" i="15"/>
  <c r="BE237" i="15"/>
  <c r="BE242" i="15"/>
  <c r="J92" i="16"/>
  <c r="BE132" i="16"/>
  <c r="BE136" i="16"/>
  <c r="BE143" i="16"/>
  <c r="BE149" i="16"/>
  <c r="BE150" i="16"/>
  <c r="BE152" i="16"/>
  <c r="BE163" i="16"/>
  <c r="BE174" i="16"/>
  <c r="BE178" i="16"/>
  <c r="BE186" i="16"/>
  <c r="BE201" i="16"/>
  <c r="BK157" i="16"/>
  <c r="J157" i="16"/>
  <c r="J100" i="16"/>
  <c r="BK185" i="16"/>
  <c r="J185" i="16"/>
  <c r="J102" i="16"/>
  <c r="BE130" i="17"/>
  <c r="BE140" i="17"/>
  <c r="BE156" i="17"/>
  <c r="BE171" i="17"/>
  <c r="BE175" i="17"/>
  <c r="BE207" i="17"/>
  <c r="J91" i="18"/>
  <c r="BE119" i="18"/>
  <c r="BE123" i="18"/>
  <c r="BE124" i="18"/>
  <c r="BE125" i="18"/>
  <c r="BE126" i="18"/>
  <c r="BE129" i="18"/>
  <c r="BE132" i="18"/>
  <c r="BE135" i="18"/>
  <c r="BE136" i="18"/>
  <c r="BE137" i="18"/>
  <c r="BE139" i="18"/>
  <c r="BE144" i="18"/>
  <c r="BE153" i="18"/>
  <c r="BE155" i="18"/>
  <c r="BE156" i="18"/>
  <c r="BE159" i="18"/>
  <c r="BE161" i="18"/>
  <c r="F34" i="5"/>
  <c r="BA98" i="1" s="1"/>
  <c r="F34" i="6"/>
  <c r="BA99" i="1"/>
  <c r="J34" i="15"/>
  <c r="AW108" i="1" s="1"/>
  <c r="F34" i="11"/>
  <c r="BA104" i="1"/>
  <c r="J34" i="3"/>
  <c r="AW96" i="1" s="1"/>
  <c r="F36" i="14"/>
  <c r="BC107" i="1"/>
  <c r="F37" i="4"/>
  <c r="BD97" i="1" s="1"/>
  <c r="F37" i="9"/>
  <c r="BD102" i="1"/>
  <c r="F37" i="5"/>
  <c r="BD98" i="1" s="1"/>
  <c r="F37" i="12"/>
  <c r="BD105" i="1"/>
  <c r="F35" i="18"/>
  <c r="BB111" i="1" s="1"/>
  <c r="F34" i="4"/>
  <c r="BA97" i="1"/>
  <c r="F37" i="2"/>
  <c r="BD95" i="1" s="1"/>
  <c r="F35" i="16"/>
  <c r="BB109" i="1"/>
  <c r="F36" i="4"/>
  <c r="BC97" i="1" s="1"/>
  <c r="F34" i="7"/>
  <c r="BA100" i="1"/>
  <c r="F34" i="9"/>
  <c r="BA102" i="1" s="1"/>
  <c r="F37" i="17"/>
  <c r="BD110" i="1"/>
  <c r="F34" i="2"/>
  <c r="BA95" i="1" s="1"/>
  <c r="F35" i="7"/>
  <c r="BB100" i="1"/>
  <c r="F34" i="16"/>
  <c r="BA109" i="1" s="1"/>
  <c r="F36" i="8"/>
  <c r="BC101" i="1"/>
  <c r="F36" i="18"/>
  <c r="BC111" i="1" s="1"/>
  <c r="F35" i="3"/>
  <c r="BB96" i="1"/>
  <c r="F35" i="12"/>
  <c r="BB105" i="1" s="1"/>
  <c r="J34" i="8"/>
  <c r="AW101" i="1"/>
  <c r="F35" i="2"/>
  <c r="BB95" i="1" s="1"/>
  <c r="F37" i="11"/>
  <c r="BD104" i="1"/>
  <c r="F37" i="10"/>
  <c r="BD103" i="1" s="1"/>
  <c r="F36" i="15"/>
  <c r="BC108" i="1"/>
  <c r="F37" i="18"/>
  <c r="BD111" i="1" s="1"/>
  <c r="J34" i="13"/>
  <c r="AW106" i="1"/>
  <c r="F36" i="16"/>
  <c r="BC109" i="1" s="1"/>
  <c r="J34" i="2"/>
  <c r="AW95" i="1"/>
  <c r="F37" i="13"/>
  <c r="BD106" i="1" s="1"/>
  <c r="F36" i="7"/>
  <c r="BC100" i="1"/>
  <c r="F35" i="17"/>
  <c r="BB110" i="1" s="1"/>
  <c r="F35" i="14"/>
  <c r="BB107" i="1"/>
  <c r="F37" i="3"/>
  <c r="BD96" i="1" s="1"/>
  <c r="F36" i="5"/>
  <c r="BC98" i="1"/>
  <c r="F35" i="4"/>
  <c r="BB97" i="1" s="1"/>
  <c r="J34" i="10"/>
  <c r="AW103" i="1"/>
  <c r="F34" i="10"/>
  <c r="BA103" i="1" s="1"/>
  <c r="J34" i="17"/>
  <c r="AW110" i="1"/>
  <c r="F34" i="15"/>
  <c r="BA108" i="1" s="1"/>
  <c r="F34" i="8"/>
  <c r="BA101" i="1"/>
  <c r="J34" i="11"/>
  <c r="AW104" i="1" s="1"/>
  <c r="F36" i="12"/>
  <c r="BC105" i="1"/>
  <c r="F36" i="3"/>
  <c r="BC96" i="1" s="1"/>
  <c r="F37" i="8"/>
  <c r="BD101" i="1"/>
  <c r="F37" i="15"/>
  <c r="BD108" i="1" s="1"/>
  <c r="F37" i="7"/>
  <c r="BD100" i="1"/>
  <c r="F35" i="13"/>
  <c r="BB106" i="1" s="1"/>
  <c r="F36" i="11"/>
  <c r="BC104" i="1"/>
  <c r="J34" i="14"/>
  <c r="AW107" i="1" s="1"/>
  <c r="J34" i="18"/>
  <c r="AW111" i="1"/>
  <c r="J34" i="9"/>
  <c r="AW102" i="1" s="1"/>
  <c r="F36" i="17"/>
  <c r="BC110" i="1"/>
  <c r="F35" i="6"/>
  <c r="BB99" i="1" s="1"/>
  <c r="F34" i="3"/>
  <c r="BA96" i="1"/>
  <c r="F35" i="5"/>
  <c r="BB98" i="1" s="1"/>
  <c r="F36" i="9"/>
  <c r="BC102" i="1"/>
  <c r="J34" i="4"/>
  <c r="AW97" i="1" s="1"/>
  <c r="J34" i="12"/>
  <c r="AW105" i="1"/>
  <c r="J34" i="6"/>
  <c r="AW99" i="1" s="1"/>
  <c r="F35" i="11"/>
  <c r="BB104" i="1"/>
  <c r="F37" i="16"/>
  <c r="BD109" i="1" s="1"/>
  <c r="F35" i="9"/>
  <c r="BB102" i="1"/>
  <c r="F34" i="18"/>
  <c r="BA111" i="1" s="1"/>
  <c r="J34" i="7"/>
  <c r="AW100" i="1"/>
  <c r="F35" i="10"/>
  <c r="BB103" i="1" s="1"/>
  <c r="F36" i="2"/>
  <c r="BC95" i="1"/>
  <c r="J34" i="5"/>
  <c r="AW98" i="1" s="1"/>
  <c r="F37" i="6"/>
  <c r="BD99" i="1"/>
  <c r="F34" i="13"/>
  <c r="BA106" i="1" s="1"/>
  <c r="J34" i="16"/>
  <c r="AW109" i="1"/>
  <c r="F36" i="10"/>
  <c r="BC103" i="1" s="1"/>
  <c r="F34" i="12"/>
  <c r="BA105" i="1"/>
  <c r="F37" i="14"/>
  <c r="BD107" i="1" s="1"/>
  <c r="F34" i="17"/>
  <c r="BA110" i="1"/>
  <c r="F35" i="8"/>
  <c r="BB101" i="1" s="1"/>
  <c r="F36" i="13"/>
  <c r="BC106" i="1"/>
  <c r="F36" i="6"/>
  <c r="BC99" i="1" s="1"/>
  <c r="F34" i="14"/>
  <c r="BA107" i="1"/>
  <c r="F35" i="15"/>
  <c r="BB108" i="1" s="1"/>
  <c r="T126" i="16" l="1"/>
  <c r="T124" i="7"/>
  <c r="P127" i="10"/>
  <c r="P126" i="10"/>
  <c r="AU103" i="1" s="1"/>
  <c r="P127" i="15"/>
  <c r="P126" i="15"/>
  <c r="AU108" i="1" s="1"/>
  <c r="BK127" i="16"/>
  <c r="P127" i="3"/>
  <c r="P126" i="3"/>
  <c r="AU96" i="1"/>
  <c r="R131" i="7"/>
  <c r="R124" i="7"/>
  <c r="P125" i="4"/>
  <c r="P124" i="4" s="1"/>
  <c r="AU97" i="1" s="1"/>
  <c r="T127" i="10"/>
  <c r="T126" i="10"/>
  <c r="BK127" i="15"/>
  <c r="J127" i="15" s="1"/>
  <c r="J97" i="15" s="1"/>
  <c r="P126" i="17"/>
  <c r="AU110" i="1" s="1"/>
  <c r="T129" i="11"/>
  <c r="T128" i="11" s="1"/>
  <c r="T127" i="17"/>
  <c r="T126" i="17"/>
  <c r="R127" i="17"/>
  <c r="R126" i="17"/>
  <c r="T125" i="4"/>
  <c r="T124" i="4" s="1"/>
  <c r="T123" i="8"/>
  <c r="T122" i="8" s="1"/>
  <c r="P123" i="6"/>
  <c r="AU99" i="1"/>
  <c r="P124" i="5"/>
  <c r="P123" i="5" s="1"/>
  <c r="AU98" i="1" s="1"/>
  <c r="P127" i="2"/>
  <c r="P126" i="2"/>
  <c r="AU95" i="1" s="1"/>
  <c r="R129" i="13"/>
  <c r="R128" i="13"/>
  <c r="T124" i="9"/>
  <c r="T123" i="9" s="1"/>
  <c r="R123" i="8"/>
  <c r="R122" i="8" s="1"/>
  <c r="R124" i="5"/>
  <c r="R123" i="5" s="1"/>
  <c r="T128" i="6"/>
  <c r="T123" i="6"/>
  <c r="R124" i="9"/>
  <c r="R123" i="9" s="1"/>
  <c r="R127" i="10"/>
  <c r="R126" i="10" s="1"/>
  <c r="R127" i="15"/>
  <c r="R126" i="15" s="1"/>
  <c r="BK127" i="3"/>
  <c r="J127" i="3"/>
  <c r="J97" i="3" s="1"/>
  <c r="P124" i="9"/>
  <c r="P123" i="9"/>
  <c r="AU102" i="1" s="1"/>
  <c r="R129" i="11"/>
  <c r="R128" i="11" s="1"/>
  <c r="P122" i="8"/>
  <c r="AU101" i="1"/>
  <c r="T127" i="2"/>
  <c r="T126" i="2" s="1"/>
  <c r="P127" i="16"/>
  <c r="P126" i="16" s="1"/>
  <c r="AU109" i="1" s="1"/>
  <c r="T129" i="13"/>
  <c r="T128" i="13"/>
  <c r="T124" i="5"/>
  <c r="T123" i="5" s="1"/>
  <c r="R127" i="14"/>
  <c r="R126" i="14"/>
  <c r="R127" i="2"/>
  <c r="R126" i="2"/>
  <c r="R127" i="16"/>
  <c r="R126" i="16"/>
  <c r="P127" i="12"/>
  <c r="P126" i="12" s="1"/>
  <c r="AU105" i="1" s="1"/>
  <c r="T127" i="12"/>
  <c r="T126" i="12" s="1"/>
  <c r="R128" i="6"/>
  <c r="R123" i="6" s="1"/>
  <c r="R127" i="12"/>
  <c r="R126" i="12"/>
  <c r="BK124" i="5"/>
  <c r="BK123" i="5" s="1"/>
  <c r="J123" i="5" s="1"/>
  <c r="J30" i="5" s="1"/>
  <c r="AG98" i="1" s="1"/>
  <c r="AN98" i="1" s="1"/>
  <c r="BK185" i="5"/>
  <c r="J185" i="5"/>
  <c r="J102" i="5" s="1"/>
  <c r="BK124" i="6"/>
  <c r="J124" i="6"/>
  <c r="J97" i="6" s="1"/>
  <c r="J132" i="7"/>
  <c r="J101" i="7"/>
  <c r="J183" i="7"/>
  <c r="J104" i="7"/>
  <c r="BK243" i="12"/>
  <c r="J243" i="12"/>
  <c r="J105" i="12"/>
  <c r="BK129" i="13"/>
  <c r="J129" i="13" s="1"/>
  <c r="J97" i="13" s="1"/>
  <c r="BK202" i="13"/>
  <c r="J202" i="13"/>
  <c r="J107" i="13" s="1"/>
  <c r="J232" i="15"/>
  <c r="J106" i="15"/>
  <c r="BK196" i="16"/>
  <c r="J196" i="16" s="1"/>
  <c r="J105" i="16" s="1"/>
  <c r="J244" i="9"/>
  <c r="J103" i="9"/>
  <c r="BK160" i="2"/>
  <c r="J160" i="2"/>
  <c r="J105" i="2"/>
  <c r="BK154" i="3"/>
  <c r="J154" i="3" s="1"/>
  <c r="J105" i="3" s="1"/>
  <c r="BK175" i="4"/>
  <c r="J175" i="4"/>
  <c r="J103" i="4" s="1"/>
  <c r="BK190" i="10"/>
  <c r="J190" i="10"/>
  <c r="J105" i="10" s="1"/>
  <c r="BK129" i="11"/>
  <c r="J129" i="11"/>
  <c r="J97" i="11" s="1"/>
  <c r="BK127" i="2"/>
  <c r="J127" i="2" s="1"/>
  <c r="J97" i="2" s="1"/>
  <c r="J128" i="3"/>
  <c r="J98" i="3" s="1"/>
  <c r="BK201" i="8"/>
  <c r="J201" i="8"/>
  <c r="J101" i="8" s="1"/>
  <c r="BK197" i="13"/>
  <c r="J197" i="13" s="1"/>
  <c r="J105" i="13" s="1"/>
  <c r="BK127" i="14"/>
  <c r="J127" i="14" s="1"/>
  <c r="J97" i="14" s="1"/>
  <c r="J128" i="15"/>
  <c r="J98" i="15" s="1"/>
  <c r="BK127" i="17"/>
  <c r="J127" i="17" s="1"/>
  <c r="J97" i="17" s="1"/>
  <c r="BK196" i="17"/>
  <c r="J196" i="17" s="1"/>
  <c r="J105" i="17" s="1"/>
  <c r="BK169" i="6"/>
  <c r="J169" i="6" s="1"/>
  <c r="J102" i="6" s="1"/>
  <c r="BK124" i="9"/>
  <c r="BK123" i="9"/>
  <c r="J123" i="9"/>
  <c r="J96" i="9" s="1"/>
  <c r="BK195" i="11"/>
  <c r="J195" i="11"/>
  <c r="J105" i="11" s="1"/>
  <c r="J201" i="11"/>
  <c r="J108" i="11" s="1"/>
  <c r="BK127" i="12"/>
  <c r="J127" i="12"/>
  <c r="J97" i="12" s="1"/>
  <c r="BK188" i="14"/>
  <c r="J188" i="14"/>
  <c r="J105" i="14" s="1"/>
  <c r="J128" i="16"/>
  <c r="J98" i="16" s="1"/>
  <c r="BK125" i="4"/>
  <c r="BK124" i="4"/>
  <c r="J124" i="4" s="1"/>
  <c r="J96" i="4" s="1"/>
  <c r="BK128" i="6"/>
  <c r="J128" i="6" s="1"/>
  <c r="J99" i="6" s="1"/>
  <c r="BK125" i="7"/>
  <c r="BK124" i="7"/>
  <c r="J124" i="7"/>
  <c r="J96" i="7" s="1"/>
  <c r="BK127" i="10"/>
  <c r="J127" i="10"/>
  <c r="J97" i="10" s="1"/>
  <c r="BK123" i="8"/>
  <c r="BK122" i="8" s="1"/>
  <c r="J122" i="8" s="1"/>
  <c r="J30" i="8" s="1"/>
  <c r="AG101" i="1" s="1"/>
  <c r="BK147" i="18"/>
  <c r="J147" i="18" s="1"/>
  <c r="J97" i="18" s="1"/>
  <c r="BD94" i="1"/>
  <c r="W33" i="1" s="1"/>
  <c r="BA94" i="1"/>
  <c r="AW94" i="1" s="1"/>
  <c r="AK30" i="1" s="1"/>
  <c r="F33" i="2"/>
  <c r="AZ95" i="1" s="1"/>
  <c r="J33" i="14"/>
  <c r="AV107" i="1"/>
  <c r="AT107" i="1" s="1"/>
  <c r="J33" i="3"/>
  <c r="AV96" i="1" s="1"/>
  <c r="AT96" i="1" s="1"/>
  <c r="F33" i="12"/>
  <c r="AZ105" i="1" s="1"/>
  <c r="BC94" i="1"/>
  <c r="AY94" i="1"/>
  <c r="J33" i="17"/>
  <c r="AV110" i="1"/>
  <c r="AT110" i="1" s="1"/>
  <c r="F33" i="14"/>
  <c r="AZ107" i="1"/>
  <c r="F33" i="9"/>
  <c r="AZ102" i="1"/>
  <c r="J33" i="15"/>
  <c r="AV108" i="1" s="1"/>
  <c r="AT108" i="1" s="1"/>
  <c r="F33" i="18"/>
  <c r="AZ111" i="1"/>
  <c r="J33" i="4"/>
  <c r="AV97" i="1" s="1"/>
  <c r="AT97" i="1" s="1"/>
  <c r="F33" i="3"/>
  <c r="AZ96" i="1" s="1"/>
  <c r="F33" i="15"/>
  <c r="AZ108" i="1" s="1"/>
  <c r="F33" i="17"/>
  <c r="AZ110" i="1"/>
  <c r="J33" i="5"/>
  <c r="AV98" i="1" s="1"/>
  <c r="AT98" i="1" s="1"/>
  <c r="J33" i="12"/>
  <c r="AV105" i="1"/>
  <c r="AT105" i="1" s="1"/>
  <c r="F33" i="16"/>
  <c r="AZ109" i="1"/>
  <c r="F33" i="4"/>
  <c r="AZ97" i="1"/>
  <c r="F33" i="13"/>
  <c r="AZ106" i="1" s="1"/>
  <c r="J33" i="6"/>
  <c r="AV99" i="1"/>
  <c r="AT99" i="1" s="1"/>
  <c r="J33" i="11"/>
  <c r="AV104" i="1" s="1"/>
  <c r="AT104" i="1" s="1"/>
  <c r="J33" i="9"/>
  <c r="AV102" i="1" s="1"/>
  <c r="AT102" i="1" s="1"/>
  <c r="J33" i="16"/>
  <c r="AV109" i="1" s="1"/>
  <c r="AT109" i="1" s="1"/>
  <c r="BB94" i="1"/>
  <c r="AX94" i="1"/>
  <c r="F33" i="8"/>
  <c r="AZ101" i="1" s="1"/>
  <c r="F33" i="6"/>
  <c r="AZ99" i="1"/>
  <c r="F33" i="7"/>
  <c r="AZ100" i="1"/>
  <c r="J33" i="8"/>
  <c r="AV101" i="1"/>
  <c r="AT101" i="1"/>
  <c r="J33" i="7"/>
  <c r="AV100" i="1" s="1"/>
  <c r="AT100" i="1" s="1"/>
  <c r="J33" i="2"/>
  <c r="AV95" i="1"/>
  <c r="AT95" i="1" s="1"/>
  <c r="F33" i="5"/>
  <c r="AZ98" i="1"/>
  <c r="J33" i="18"/>
  <c r="AV111" i="1" s="1"/>
  <c r="AT111" i="1" s="1"/>
  <c r="F33" i="10"/>
  <c r="AZ103" i="1"/>
  <c r="J33" i="10"/>
  <c r="AV103" i="1"/>
  <c r="AT103" i="1"/>
  <c r="J33" i="13"/>
  <c r="AV106" i="1" s="1"/>
  <c r="AT106" i="1" s="1"/>
  <c r="F33" i="11"/>
  <c r="AZ104" i="1"/>
  <c r="BK126" i="16" l="1"/>
  <c r="J126" i="16"/>
  <c r="J30" i="16" s="1"/>
  <c r="AG109" i="1" s="1"/>
  <c r="AN109" i="1" s="1"/>
  <c r="J39" i="5"/>
  <c r="J39" i="8"/>
  <c r="J125" i="4"/>
  <c r="J97" i="4" s="1"/>
  <c r="J96" i="5"/>
  <c r="BK123" i="6"/>
  <c r="J123" i="6"/>
  <c r="J96" i="6"/>
  <c r="J125" i="7"/>
  <c r="J97" i="7"/>
  <c r="BK126" i="12"/>
  <c r="J126" i="12" s="1"/>
  <c r="J96" i="12" s="1"/>
  <c r="BK128" i="13"/>
  <c r="J128" i="13"/>
  <c r="J30" i="13" s="1"/>
  <c r="AG106" i="1" s="1"/>
  <c r="AN106" i="1" s="1"/>
  <c r="J124" i="5"/>
  <c r="J97" i="5" s="1"/>
  <c r="BK118" i="18"/>
  <c r="J118" i="18"/>
  <c r="J96" i="18" s="1"/>
  <c r="BK126" i="17"/>
  <c r="J126" i="17" s="1"/>
  <c r="J30" i="17" s="1"/>
  <c r="AG110" i="1" s="1"/>
  <c r="AN110" i="1" s="1"/>
  <c r="BK126" i="3"/>
  <c r="J126" i="3"/>
  <c r="J30" i="3" s="1"/>
  <c r="AG96" i="1" s="1"/>
  <c r="AN96" i="1" s="1"/>
  <c r="J124" i="9"/>
  <c r="J97" i="9"/>
  <c r="BK126" i="15"/>
  <c r="J126" i="15" s="1"/>
  <c r="J96" i="15" s="1"/>
  <c r="BK126" i="2"/>
  <c r="J126" i="2"/>
  <c r="J96" i="8"/>
  <c r="J123" i="8"/>
  <c r="J97" i="8"/>
  <c r="BK128" i="11"/>
  <c r="J128" i="11" s="1"/>
  <c r="J96" i="11" s="1"/>
  <c r="BK126" i="14"/>
  <c r="J126" i="14"/>
  <c r="J127" i="16"/>
  <c r="J97" i="16" s="1"/>
  <c r="BK126" i="10"/>
  <c r="J126" i="10"/>
  <c r="J96" i="10" s="1"/>
  <c r="AN101" i="1"/>
  <c r="W31" i="1"/>
  <c r="J30" i="4"/>
  <c r="AG97" i="1"/>
  <c r="AN97" i="1" s="1"/>
  <c r="J30" i="9"/>
  <c r="AG102" i="1" s="1"/>
  <c r="AN102" i="1" s="1"/>
  <c r="J30" i="2"/>
  <c r="AG95" i="1" s="1"/>
  <c r="AN95" i="1" s="1"/>
  <c r="AZ94" i="1"/>
  <c r="AV94" i="1" s="1"/>
  <c r="AK29" i="1" s="1"/>
  <c r="W32" i="1"/>
  <c r="J30" i="7"/>
  <c r="AG100" i="1"/>
  <c r="AN100" i="1" s="1"/>
  <c r="AU94" i="1"/>
  <c r="W30" i="1"/>
  <c r="J30" i="14"/>
  <c r="AG107" i="1"/>
  <c r="AN107" i="1" s="1"/>
  <c r="J39" i="14" l="1"/>
  <c r="J39" i="3"/>
  <c r="J96" i="13"/>
  <c r="J39" i="16"/>
  <c r="J96" i="16"/>
  <c r="J96" i="2"/>
  <c r="J96" i="3"/>
  <c r="J96" i="14"/>
  <c r="J39" i="17"/>
  <c r="J39" i="2"/>
  <c r="J96" i="17"/>
  <c r="J39" i="4"/>
  <c r="J39" i="9"/>
  <c r="J39" i="7"/>
  <c r="J39" i="13"/>
  <c r="AT94" i="1"/>
  <c r="J30" i="10"/>
  <c r="AG103" i="1"/>
  <c r="AN103" i="1" s="1"/>
  <c r="J30" i="12"/>
  <c r="AG105" i="1"/>
  <c r="AN105" i="1"/>
  <c r="J30" i="6"/>
  <c r="AG99" i="1"/>
  <c r="AN99" i="1"/>
  <c r="J30" i="15"/>
  <c r="AG108" i="1" s="1"/>
  <c r="AN108" i="1" s="1"/>
  <c r="J30" i="11"/>
  <c r="AG104" i="1"/>
  <c r="AN104" i="1"/>
  <c r="W29" i="1"/>
  <c r="J30" i="18"/>
  <c r="AG111" i="1"/>
  <c r="AN111" i="1" s="1"/>
  <c r="J39" i="6" l="1"/>
  <c r="J39" i="10"/>
  <c r="J39" i="15"/>
  <c r="J39" i="18"/>
  <c r="J39" i="11"/>
  <c r="J39" i="12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<sst xmlns="http://schemas.openxmlformats.org/spreadsheetml/2006/main" count="19575" uniqueCount="2560">
  <si>
    <t>Export Komplet</t>
  </si>
  <si>
    <t/>
  </si>
  <si>
    <t>2.0</t>
  </si>
  <si>
    <t>ZAMOK</t>
  </si>
  <si>
    <t>False</t>
  </si>
  <si>
    <t>{7761cd91-7b83-440d-8686-bfd42b8d4ca9}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</si>
  <si>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</si>
  <si>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</si>
  <si>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</si>
  <si>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</si>
  <si>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</si>
  <si>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</si>
  <si>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</si>
  <si>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</si>
  <si>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211101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</si>
  <si>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</si>
  <si>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</si>
  <si>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sídliště Šumavská - Pod Vodojemem - III. a IV. Etapa</t>
  </si>
  <si>
    <t>KSO:</t>
  </si>
  <si>
    <t>CC-CZ:</t>
  </si>
  <si>
    <t>Místo:</t>
  </si>
  <si>
    <t>Horažďovice</t>
  </si>
  <si>
    <t>Datum:</t>
  </si>
  <si>
    <t>2. 11. 2021</t>
  </si>
  <si>
    <t>Zadavatel:</t>
  </si>
  <si>
    <t>IČ:</t>
  </si>
  <si>
    <t>00255512</t>
  </si>
  <si>
    <t>město Horažďovice</t>
  </si>
  <si>
    <t>DIČ:</t>
  </si>
  <si>
    <t>CZ00255513</t>
  </si>
  <si>
    <t>Uchazeč:</t>
  </si>
  <si>
    <t>Vyplň údaj</t>
  </si>
  <si>
    <t>Projektant:</t>
  </si>
  <si>
    <t xml:space="preserve"> </t>
  </si>
  <si>
    <t>True</t>
  </si>
  <si>
    <t>Zpracovatel:</t>
  </si>
  <si>
    <t>Pavel Matoušek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</si>
  <si>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</si>
  <si>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</si>
  <si>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</si>
  <si>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</si>
  <si>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</si>
  <si>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</si>
  <si>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</si>
  <si>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</si>
  <si>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</si>
  <si>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</si>
  <si>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</si>
  <si>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</si>
  <si>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</si>
  <si>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</si>
  <si>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</si>
  <si>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</si>
  <si>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</si>
  <si>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</si>
  <si>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</si>
  <si>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</si>
  <si>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</si>
  <si>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</si>
  <si>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</si>
  <si>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</si>
  <si>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</si>
  <si>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</si>
  <si>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</si>
  <si>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</si>
  <si>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</si>
  <si>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</si>
  <si>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</si>
  <si>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</si>
  <si>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</si>
  <si>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</si>
  <si>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</si>
  <si>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</si>
  <si>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</si>
  <si>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</si>
  <si>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</si>
  <si>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</si>
  <si>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</si>
  <si>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</si>
  <si>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</si>
  <si>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</si>
  <si>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</si>
  <si>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</si>
  <si>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01a</t>
  </si>
  <si>
    <t>Stavební úpravy - III. etapa</t>
  </si>
  <si>
    <t>STA</t>
  </si>
  <si>
    <t>1</t>
  </si>
  <si>
    <t>{564d57bd-7b2b-4208-89d3-0af76724957b}</t>
  </si>
  <si>
    <t>2</t>
  </si>
  <si>
    <t>01b</t>
  </si>
  <si>
    <t>Stavební úpravy - IV. etapa</t>
  </si>
  <si>
    <t>{f39da1da-da8a-49eb-8007-7e85feafc85e}</t>
  </si>
  <si>
    <t>02a</t>
  </si>
  <si>
    <t>Komunikace - III. etapa</t>
  </si>
  <si>
    <t>{184ae591-b2da-46ae-a270-8f93e591166b}</t>
  </si>
  <si>
    <t>02b</t>
  </si>
  <si>
    <t>Komunikace - IV. etapa</t>
  </si>
  <si>
    <t>{18064b2d-5a32-4f4e-a9d6-e966b0336220}</t>
  </si>
  <si>
    <t>03a</t>
  </si>
  <si>
    <t>Veřejné osvětlení - III. etapa</t>
  </si>
  <si>
    <t>{48caca6f-30e4-427d-ad4c-7c16cf717ad5}</t>
  </si>
  <si>
    <t>03b</t>
  </si>
  <si>
    <t>Veřejné osvětlení - IV. etapa</t>
  </si>
  <si>
    <t>{1e35cb1d-b4f4-4c0d-8db9-e0d2e64789cc}</t>
  </si>
  <si>
    <t>04a</t>
  </si>
  <si>
    <t>Terénní a sadové úpravy - III. etapa</t>
  </si>
  <si>
    <t>{9c038e53-001d-428b-b8ee-532abc6586d3}</t>
  </si>
  <si>
    <t>04b</t>
  </si>
  <si>
    <t>Terénní a sadové úpravy - IV. etapa</t>
  </si>
  <si>
    <t>{35239f10-b20b-4974-b2d1-a724dbfe06b9}</t>
  </si>
  <si>
    <t>06a</t>
  </si>
  <si>
    <t>Kanalizace - stoky III. etapa</t>
  </si>
  <si>
    <t>{5ba90711-8d67-4f9e-8775-eda94c69bd34}</t>
  </si>
  <si>
    <t>06c</t>
  </si>
  <si>
    <t>Kanalizace - přípojky III. etapa</t>
  </si>
  <si>
    <t>{1dc1c71c-5833-48b0-b534-7238445a6e93}</t>
  </si>
  <si>
    <t>06b</t>
  </si>
  <si>
    <t>Kanalizace - stoky IV. etapa</t>
  </si>
  <si>
    <t>{0f8166f4-210f-4812-86de-812d279e5f65}</t>
  </si>
  <si>
    <t>06d</t>
  </si>
  <si>
    <t>Kanalizace - přípojky - IV. etapa</t>
  </si>
  <si>
    <t>{e10aee1b-81cb-419a-ba9f-354a6ea24b54}</t>
  </si>
  <si>
    <t>07a</t>
  </si>
  <si>
    <t>Vodovod - řady III. etapa</t>
  </si>
  <si>
    <t>{cd86b916-8b8a-461d-91e5-5a2ba8cb1bc7}</t>
  </si>
  <si>
    <t>07b</t>
  </si>
  <si>
    <t>Vodovod - řady IV. etapa</t>
  </si>
  <si>
    <t>{1f0bc767-a32e-45a7-a8d9-01618b55adaa}</t>
  </si>
  <si>
    <t>07c</t>
  </si>
  <si>
    <t>Vodovod - přípojky III. etapa</t>
  </si>
  <si>
    <t>{12120da2-fb2d-4576-95f9-575b1a962557}</t>
  </si>
  <si>
    <t>07d</t>
  </si>
  <si>
    <t>Vodovod - přípojky IV. etapa</t>
  </si>
  <si>
    <t>{b89e9c6a-f93d-4a8c-979b-3dfdba28a93c}</t>
  </si>
  <si>
    <t>08</t>
  </si>
  <si>
    <t>Přeložka plynovodu - IV. etapa</t>
  </si>
  <si>
    <t>{5b6ba653-0e1a-477c-8949-6e243c5d962b}</t>
  </si>
  <si>
    <t>KRYCÍ LIST SOUPISU PRACÍ</t>
  </si>
  <si>
    <t>Objekt:</t>
  </si>
  <si>
    <t>01a - Stavební úpravy - III. etapa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</si>
  <si>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</si>
  <si>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</si>
  <si>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</si>
  <si>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</si>
  <si>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</si>
  <si>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</si>
  <si>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1 -  Zemní práce</t>
  </si>
  <si>
    <t xml:space="preserve">    2 -  Zakládání</t>
  </si>
  <si>
    <t xml:space="preserve">    3 -  Svislé a kompletní konstrukce</t>
  </si>
  <si>
    <t xml:space="preserve">    5 -  Komunikace pozemní</t>
  </si>
  <si>
    <t xml:space="preserve">    9 -  Ostatní konstrukce a práce, bourání</t>
  </si>
  <si>
    <t xml:space="preserve">    997 -  Přesun sutě</t>
  </si>
  <si>
    <t xml:space="preserve">    998 -  Přesun hmot</t>
  </si>
  <si>
    <t>VRN - 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</si>
  <si>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</si>
  <si>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</si>
  <si>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</si>
  <si>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</si>
  <si>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</si>
  <si>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</si>
  <si>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</si>
  <si>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</si>
  <si>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</si>
  <si>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</si>
  <si>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</si>
  <si>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</si>
  <si>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</si>
  <si>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</si>
  <si>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</si>
  <si>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</si>
  <si>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</si>
  <si>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</si>
  <si>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</si>
  <si>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122202201</t>
  </si>
  <si>
    <t>Odkopávky a prokopávky nezapažené pro silnice objemu do 100 m3 v hornině tř. 3</t>
  </si>
  <si>
    <t>m3</t>
  </si>
  <si>
    <t>4</t>
  </si>
  <si>
    <t>-1811816523</t>
  </si>
  <si>
    <t>162701105</t>
  </si>
  <si>
    <t>Vodorovné přemístění do 10000 m výkopku/sypaniny z horniny tř. 1 až 4</t>
  </si>
  <si>
    <t>-1819993972</t>
  </si>
  <si>
    <t>3</t>
  </si>
  <si>
    <t>162701109</t>
  </si>
  <si>
    <t>Příplatek k vodorovnému přemístění výkopku/sypaniny z horniny tř. 1 až 4 ZKD 1000 m přes 10000 m</t>
  </si>
  <si>
    <t>-1104625125</t>
  </si>
  <si>
    <t>171201201</t>
  </si>
  <si>
    <t>Uložení sypaniny na skládky</t>
  </si>
  <si>
    <t>1289037636</t>
  </si>
  <si>
    <t>5</t>
  </si>
  <si>
    <t>171201211</t>
  </si>
  <si>
    <t>Poplatek za uložení odpadu ze sypaniny na skládce (skládkovné)</t>
  </si>
  <si>
    <t>t</t>
  </si>
  <si>
    <t>863032890</t>
  </si>
  <si>
    <t>6</t>
  </si>
  <si>
    <t>181102302</t>
  </si>
  <si>
    <t>Úprava pláně v zářezech se zhutněním</t>
  </si>
  <si>
    <t>m2</t>
  </si>
  <si>
    <t>-1242679043</t>
  </si>
  <si>
    <t xml:space="preserve"> Zakládání</t>
  </si>
  <si>
    <t>7</t>
  </si>
  <si>
    <t>275313711</t>
  </si>
  <si>
    <t>Základové patky z betonu tř. C 20/25</t>
  </si>
  <si>
    <t>-629132980</t>
  </si>
  <si>
    <t xml:space="preserve"> Svislé a kompletní konstrukce</t>
  </si>
  <si>
    <t>8</t>
  </si>
  <si>
    <t>338171123</t>
  </si>
  <si>
    <t>Osazování sloupků a vzpěr plotových ocelových v 2,60 m se zabetonováním</t>
  </si>
  <si>
    <t>kus</t>
  </si>
  <si>
    <t>557679767</t>
  </si>
  <si>
    <t>9</t>
  </si>
  <si>
    <t>M</t>
  </si>
  <si>
    <t>553M-338-010</t>
  </si>
  <si>
    <t>ocelová rámové konstrukce sušáku na prádlo (2 stojky, horní rám s háčky) 2500/2000mm pozinkováno - prvek A2</t>
  </si>
  <si>
    <t>-1929182277</t>
  </si>
  <si>
    <t>10</t>
  </si>
  <si>
    <t>989-010</t>
  </si>
  <si>
    <t>Demontáž stávajících sušáků na prádlo vč. odvozu a skládkovného</t>
  </si>
  <si>
    <t>m</t>
  </si>
  <si>
    <t>56600226</t>
  </si>
  <si>
    <t>11</t>
  </si>
  <si>
    <t>989-040</t>
  </si>
  <si>
    <t>Demontáže ostatních drobných nespecifikovaných prvků vč. odvozu a skládkovného</t>
  </si>
  <si>
    <t>hod</t>
  </si>
  <si>
    <t>-2096237864</t>
  </si>
  <si>
    <t xml:space="preserve"> Komunikace pozemní</t>
  </si>
  <si>
    <t>12</t>
  </si>
  <si>
    <t>564732111</t>
  </si>
  <si>
    <t>Podklad štěrk 32/63 s výplň. kamenivem 100 mm</t>
  </si>
  <si>
    <t>-915585422</t>
  </si>
  <si>
    <t>13</t>
  </si>
  <si>
    <t>564861111</t>
  </si>
  <si>
    <t>Podklad ze štěrkodrtě ŠD tl 200 mm</t>
  </si>
  <si>
    <t>-1421206207</t>
  </si>
  <si>
    <t>14</t>
  </si>
  <si>
    <t>571907118</t>
  </si>
  <si>
    <t>Posyp krytu kamenivem drceným nebo těženým do 70 kg/m2</t>
  </si>
  <si>
    <t>2141515086</t>
  </si>
  <si>
    <t xml:space="preserve"> Ostatní konstrukce a práce, bourání</t>
  </si>
  <si>
    <t>916231213</t>
  </si>
  <si>
    <t>Osazení chodníkového obrubníku betonového stojatého s boční opěrou do lože z betonu prostého</t>
  </si>
  <si>
    <t>-205919432</t>
  </si>
  <si>
    <t>16</t>
  </si>
  <si>
    <t>592175090</t>
  </si>
  <si>
    <t>obrubník univerzální BEST-LINEA I 50x8x25 cm, přírodní</t>
  </si>
  <si>
    <t>695869739</t>
  </si>
  <si>
    <t>17</t>
  </si>
  <si>
    <t>936104213</t>
  </si>
  <si>
    <t>Montáž odpadkového koše kotevními šrouby na  pevný podklad</t>
  </si>
  <si>
    <t>-799179719</t>
  </si>
  <si>
    <t>18</t>
  </si>
  <si>
    <t>936M-010</t>
  </si>
  <si>
    <t>odpadkový koš - viz. PD ozn. T2</t>
  </si>
  <si>
    <t>4134509</t>
  </si>
  <si>
    <t>19</t>
  </si>
  <si>
    <t>936124112</t>
  </si>
  <si>
    <t>Montáž lavičky stabilní parkové se zabetonováním noh</t>
  </si>
  <si>
    <t>7539511</t>
  </si>
  <si>
    <t>20</t>
  </si>
  <si>
    <t>M936-M-020</t>
  </si>
  <si>
    <t>lavička s opěradlem 1650/650/900mm - viz. PD ozn. T1</t>
  </si>
  <si>
    <t>ks</t>
  </si>
  <si>
    <t>-486483284</t>
  </si>
  <si>
    <t>9369010</t>
  </si>
  <si>
    <t>Dodávka a montáž herních prvků sestavy T3, T4, T5, T6, T7</t>
  </si>
  <si>
    <t>kpl</t>
  </si>
  <si>
    <t>-64615961</t>
  </si>
  <si>
    <t>997</t>
  </si>
  <si>
    <t xml:space="preserve"> Přesun sutě</t>
  </si>
  <si>
    <t>22</t>
  </si>
  <si>
    <t>997013801</t>
  </si>
  <si>
    <t>Poplatek za uložení stavebního betonového odpadu na skládce (skládkovné)</t>
  </si>
  <si>
    <t>-1486824007</t>
  </si>
  <si>
    <t>23</t>
  </si>
  <si>
    <t>997221551</t>
  </si>
  <si>
    <t>Vodorovná doprava suti ze sypkých materiálů do 1 km</t>
  </si>
  <si>
    <t>25687631</t>
  </si>
  <si>
    <t>24</t>
  </si>
  <si>
    <t>997221559</t>
  </si>
  <si>
    <t>Příplatek ZKD 1 km u vodorovné dopravy suti ze sypkých materiálů</t>
  </si>
  <si>
    <t>-1028239683</t>
  </si>
  <si>
    <t>998</t>
  </si>
  <si>
    <t xml:space="preserve"> Přesun hmot</t>
  </si>
  <si>
    <t>25</t>
  </si>
  <si>
    <t>998231311</t>
  </si>
  <si>
    <t>Přesun hmot pro sadovnické a krajinářské úpravy vodorovně do 5000 m</t>
  </si>
  <si>
    <t>-836550011</t>
  </si>
  <si>
    <t>VRN</t>
  </si>
  <si>
    <t xml:space="preserve"> Vedlejší rozpočtové náklady</t>
  </si>
  <si>
    <t>VRN9</t>
  </si>
  <si>
    <t>Ostatní náklady</t>
  </si>
  <si>
    <t>26</t>
  </si>
  <si>
    <t>094103100</t>
  </si>
  <si>
    <t>Zajištění a provedení všech prací a dodávek nezbytných k provedení díla, tj. prací a dodávek které nejsou přímo určeny rozsahem stavby, avšak jejich provedení je pro zhotovení stavby nezbytné (např. VRN/NUS vč. zařízení staveniště)</t>
  </si>
  <si>
    <t>1024</t>
  </si>
  <si>
    <t>1367079765</t>
  </si>
  <si>
    <t>27</t>
  </si>
  <si>
    <t>094103101</t>
  </si>
  <si>
    <t>VN - Vytýčení a ochrana stávajících inženýrských sítí - prověření existence stávajících podzemních i vzdušných vedení a zařízení, zajištění vytýčení  a provedení opatření pro jejich zajištění a ochranu po dobu výstavby</t>
  </si>
  <si>
    <t>-58221133</t>
  </si>
  <si>
    <t>37</t>
  </si>
  <si>
    <t>094103155</t>
  </si>
  <si>
    <t>ON - Pořízení kompletní dokladové části stavby dle podmínek smlouvy o dílo (zejména kontroly, zkoušky, revize, atesty, prohlášení atd. )</t>
  </si>
  <si>
    <t>1882609</t>
  </si>
  <si>
    <t>38</t>
  </si>
  <si>
    <t>094103156</t>
  </si>
  <si>
    <t>ON - Pořízení projektové dokumentace skutečného provedení stavby DSPS v digitální podobě + 3 paré v tištěné podobě</t>
  </si>
  <si>
    <t>2101254909</t>
  </si>
  <si>
    <t>39</t>
  </si>
  <si>
    <t>094103157</t>
  </si>
  <si>
    <t>ON - Geodetické práce – vytýčení stavby, hranic pozemku</t>
  </si>
  <si>
    <t>-2144315828</t>
  </si>
  <si>
    <t>40</t>
  </si>
  <si>
    <t>094103158</t>
  </si>
  <si>
    <t>ON - Geodetické práce – zaměření skutečného stavu</t>
  </si>
  <si>
    <t>-692778415</t>
  </si>
  <si>
    <t>01b - Stavební úpravy - IV. etapa</t>
  </si>
  <si>
    <t>PSV -  Práce a dodávky PSV</t>
  </si>
  <si>
    <t>627378492</t>
  </si>
  <si>
    <t>-538772439</t>
  </si>
  <si>
    <t>1650495541</t>
  </si>
  <si>
    <t>762545510</t>
  </si>
  <si>
    <t>1517225554</t>
  </si>
  <si>
    <t>2029479540</t>
  </si>
  <si>
    <t>1807671853</t>
  </si>
  <si>
    <t>-2125169933</t>
  </si>
  <si>
    <t>1926949278</t>
  </si>
  <si>
    <t>989-030</t>
  </si>
  <si>
    <t>Demontáž stávajícího boxu na popelnice vč. odvozu a skládkovného</t>
  </si>
  <si>
    <t>-298004765</t>
  </si>
  <si>
    <t>-1437811669</t>
  </si>
  <si>
    <t>98622978</t>
  </si>
  <si>
    <t>-2011596831</t>
  </si>
  <si>
    <t>1931581136</t>
  </si>
  <si>
    <t>310488999</t>
  </si>
  <si>
    <t>-1294717322</t>
  </si>
  <si>
    <t>1075383304</t>
  </si>
  <si>
    <t>PSV</t>
  </si>
  <si>
    <t xml:space="preserve"> Práce a dodávky PSV</t>
  </si>
  <si>
    <t>7679-011</t>
  </si>
  <si>
    <t>Dodávka a montáž přístřešku na tuhý komunální odpad 4950/1500mm</t>
  </si>
  <si>
    <t>-96315097</t>
  </si>
  <si>
    <t>7679-012</t>
  </si>
  <si>
    <t xml:space="preserve">Převoz na 2 km a montáž přístřešku 4950/1500mm ze skladu investora </t>
  </si>
  <si>
    <t>-1025002181</t>
  </si>
  <si>
    <t>-527980412</t>
  </si>
  <si>
    <t>-632693226</t>
  </si>
  <si>
    <t>2054099171</t>
  </si>
  <si>
    <t>-654726967</t>
  </si>
  <si>
    <t>-490015574</t>
  </si>
  <si>
    <t>-180968601</t>
  </si>
  <si>
    <t>02a - Komunikace - III. etapa</t>
  </si>
  <si>
    <t>113107161</t>
  </si>
  <si>
    <t>Odstranění podkladu pl přes 50 do 200 m2 z kameniva drceného tl 100 mm</t>
  </si>
  <si>
    <t>685749830</t>
  </si>
  <si>
    <t>113107162</t>
  </si>
  <si>
    <t>Odstranění podkladu pl přes 50 do 200 m2 z kameniva drceného tl 200 mm</t>
  </si>
  <si>
    <t>-912813402</t>
  </si>
  <si>
    <t>113107181</t>
  </si>
  <si>
    <t>Odstranění podkladu pl přes 50 do 200 m2 živičných tl 50 mm</t>
  </si>
  <si>
    <t>1602484819</t>
  </si>
  <si>
    <t>113107182</t>
  </si>
  <si>
    <t>Odstranění podkladu pl přes 50 do 200 m2 živičných tl 100 mm</t>
  </si>
  <si>
    <t>751235260</t>
  </si>
  <si>
    <t>113202111</t>
  </si>
  <si>
    <t>Vytrhání obrub krajníků obrubníků stojatých</t>
  </si>
  <si>
    <t>-1597397303</t>
  </si>
  <si>
    <t>113204111</t>
  </si>
  <si>
    <t>Vytrhání obrub záhonových</t>
  </si>
  <si>
    <t>-1529335955</t>
  </si>
  <si>
    <t>122201101</t>
  </si>
  <si>
    <t>Odkopávky a prokopávky nezapažené v hornině tř. 3 objem do 100 m3</t>
  </si>
  <si>
    <t>-817918802</t>
  </si>
  <si>
    <t>1590450777</t>
  </si>
  <si>
    <t>971221433</t>
  </si>
  <si>
    <t>-312153007</t>
  </si>
  <si>
    <t>-632783844</t>
  </si>
  <si>
    <t>181101141</t>
  </si>
  <si>
    <t>Úprava pozemku s rozpojením, přehrnutím, urovnáním a přehrnutím do 20 m zeminy tř 4</t>
  </si>
  <si>
    <t>1684756393</t>
  </si>
  <si>
    <t>-1549712901</t>
  </si>
  <si>
    <t>564851111</t>
  </si>
  <si>
    <t>Podklad ze štěrkodrtě ŠD tl 150 mm</t>
  </si>
  <si>
    <t>788507513</t>
  </si>
  <si>
    <t>564952111</t>
  </si>
  <si>
    <t>Podklad z mechanicky zpevněného kameniva MZK tl 150 mm</t>
  </si>
  <si>
    <t>-561122320</t>
  </si>
  <si>
    <t>573111111</t>
  </si>
  <si>
    <t>Postřik živičný infiltrační s posypem z asfaltu množství 0,60 kg/m2</t>
  </si>
  <si>
    <t>2058659817</t>
  </si>
  <si>
    <t>573211107</t>
  </si>
  <si>
    <t>Postřik živičný spojovací z asfaltu v množství 0,30 kg/m2</t>
  </si>
  <si>
    <t>-203191648</t>
  </si>
  <si>
    <t>577134121</t>
  </si>
  <si>
    <t>Asfaltový beton vrstva obrusná ACO 11 (ABS) tř. I tl 40 mm š přes 3 m z nemodifikovaného asfaltu</t>
  </si>
  <si>
    <t>1410427422</t>
  </si>
  <si>
    <t>577155122</t>
  </si>
  <si>
    <t>Asfaltový beton vrstva ložní ACL 16 (ABH) tl 60 mm š přes 3 m z nemodifikovaného asfaltu</t>
  </si>
  <si>
    <t>480426543</t>
  </si>
  <si>
    <t>596211112</t>
  </si>
  <si>
    <t>Kladení zámkové dlažby komunikací pro pěší tl 60 mm skupiny A pl do 300 m2</t>
  </si>
  <si>
    <t>281198564</t>
  </si>
  <si>
    <t>592450220</t>
  </si>
  <si>
    <t>dlažba zámková 20x16,5x6 cm přírodní</t>
  </si>
  <si>
    <t>-1527142711</t>
  </si>
  <si>
    <t>596212212</t>
  </si>
  <si>
    <t>Kladení zámkové dlažby pozemních komunikací tl 80 mm skupiny A pl do 300 m2</t>
  </si>
  <si>
    <t>1116512647</t>
  </si>
  <si>
    <t>592450070</t>
  </si>
  <si>
    <t>dlažba zámková 20x16,5x8 cm přírodní</t>
  </si>
  <si>
    <t>991725172</t>
  </si>
  <si>
    <t>599141111</t>
  </si>
  <si>
    <t>Vyplnění spár mezi silničními dílci živičnou zálivkou</t>
  </si>
  <si>
    <t>-651245372</t>
  </si>
  <si>
    <t>914111111</t>
  </si>
  <si>
    <t>Montáž svislé dopravní značky do velikosti 1 m2 objímkami na sloupek nebo konzolu</t>
  </si>
  <si>
    <t>-1215667334</t>
  </si>
  <si>
    <t>404454040</t>
  </si>
  <si>
    <t>značka dopravní svislá nereflexní FeZn prolis, 500 x 700 mm</t>
  </si>
  <si>
    <t>1903243906</t>
  </si>
  <si>
    <t>404454500</t>
  </si>
  <si>
    <t>značka dopravní svislá nereflexní FeZn-Al rám., 500 x 150 mm</t>
  </si>
  <si>
    <t>-114882144</t>
  </si>
  <si>
    <t>28</t>
  </si>
  <si>
    <t>914511112</t>
  </si>
  <si>
    <t>Montáž sloupku dopravních značek délky do 3,5 m s betonovým základem a patkou</t>
  </si>
  <si>
    <t>1826530138</t>
  </si>
  <si>
    <t>29</t>
  </si>
  <si>
    <t>404452250</t>
  </si>
  <si>
    <t>sloupek Zn 60 - 350</t>
  </si>
  <si>
    <t>-620706992</t>
  </si>
  <si>
    <t>30</t>
  </si>
  <si>
    <t>404452400</t>
  </si>
  <si>
    <t>patka hliníková HP 60</t>
  </si>
  <si>
    <t>1325471407</t>
  </si>
  <si>
    <t>31</t>
  </si>
  <si>
    <t>404452530</t>
  </si>
  <si>
    <t>víčko plastové na sloupek 60</t>
  </si>
  <si>
    <t>1980315292</t>
  </si>
  <si>
    <t>32</t>
  </si>
  <si>
    <t>404452560</t>
  </si>
  <si>
    <t>upínací svorka na sloupek US 60</t>
  </si>
  <si>
    <t>599273560</t>
  </si>
  <si>
    <t>33</t>
  </si>
  <si>
    <t>916131213</t>
  </si>
  <si>
    <t>Osazení silničního obrubníku betonového stojatého s boční opěrou do lože z betonu prostého</t>
  </si>
  <si>
    <t>2145252154</t>
  </si>
  <si>
    <t>34</t>
  </si>
  <si>
    <t>592175030</t>
  </si>
  <si>
    <t>obrubník betonový 100x15/12x30 cm, přírodní</t>
  </si>
  <si>
    <t>-1110597989</t>
  </si>
  <si>
    <t>35</t>
  </si>
  <si>
    <t>592174680</t>
  </si>
  <si>
    <t>obrubník betonový silniční nájezdový Standard 100x15x15 cm</t>
  </si>
  <si>
    <t>-1195343236</t>
  </si>
  <si>
    <t>36</t>
  </si>
  <si>
    <t>-1151756608</t>
  </si>
  <si>
    <t>obrubník univerzální 50x8x25 cm, přírodní</t>
  </si>
  <si>
    <t>-1249362272</t>
  </si>
  <si>
    <t>919731122</t>
  </si>
  <si>
    <t>Zarovnání styčné plochy podkladu nebo krytu živičného tl do 100 mm</t>
  </si>
  <si>
    <t>515515080</t>
  </si>
  <si>
    <t>-1368921987</t>
  </si>
  <si>
    <t>75059179</t>
  </si>
  <si>
    <t>41</t>
  </si>
  <si>
    <t>-1727998877</t>
  </si>
  <si>
    <t>42</t>
  </si>
  <si>
    <t>997221845</t>
  </si>
  <si>
    <t>Poplatek za uložení asfaltového odpadu bez obsahu dehtu na skládce (skládkovné)</t>
  </si>
  <si>
    <t>-1400087126</t>
  </si>
  <si>
    <t>43</t>
  </si>
  <si>
    <t>997221855</t>
  </si>
  <si>
    <t>Poplatek za uložení odpadu zeminy a kameniva na skládce (skládkovné)</t>
  </si>
  <si>
    <t>-1250922080</t>
  </si>
  <si>
    <t>44</t>
  </si>
  <si>
    <t>998223011</t>
  </si>
  <si>
    <t>Přesun hmot pro pozemní komunikace s krytem dlážděným</t>
  </si>
  <si>
    <t>-104470067</t>
  </si>
  <si>
    <t>45</t>
  </si>
  <si>
    <t>1467483622</t>
  </si>
  <si>
    <t>46</t>
  </si>
  <si>
    <t>1071799381</t>
  </si>
  <si>
    <t>47</t>
  </si>
  <si>
    <t>094103102</t>
  </si>
  <si>
    <t>VN - Dopravní opatření po dobu stavby -  vybavení povolení zvláštního užívání, návrh DIO a zajištění dopravních opatření po dobu stavby včetně průběžné kontroly a udržování</t>
  </si>
  <si>
    <t>1016694836</t>
  </si>
  <si>
    <t>48</t>
  </si>
  <si>
    <t>094103103</t>
  </si>
  <si>
    <t>VN - Zajištění vstupu, vjezdu a bezpečnosti k sousedním nemovitostem</t>
  </si>
  <si>
    <t>-1673891235</t>
  </si>
  <si>
    <t>49</t>
  </si>
  <si>
    <t>094103104</t>
  </si>
  <si>
    <t>VN - Opatření pro zajištění bezpečnosti, ochrany zdraví a požární bezpečnosti</t>
  </si>
  <si>
    <t>-553904885</t>
  </si>
  <si>
    <t>52</t>
  </si>
  <si>
    <t>094103107</t>
  </si>
  <si>
    <t>VN - Provedení zkoušek materiálů, zařízení a hutnění, komplexní vyzkoušení a zaškolení obsluhy v minimálním rozsahu daným ČSN</t>
  </si>
  <si>
    <t>-231125966</t>
  </si>
  <si>
    <t>54</t>
  </si>
  <si>
    <t>094103153</t>
  </si>
  <si>
    <t>ON - Zpracování pasportizace sousedních nemovitostí</t>
  </si>
  <si>
    <t>-2034514367</t>
  </si>
  <si>
    <t>56</t>
  </si>
  <si>
    <t>-1337904612</t>
  </si>
  <si>
    <t>57</t>
  </si>
  <si>
    <t>720392706</t>
  </si>
  <si>
    <t>58</t>
  </si>
  <si>
    <t>-496906148</t>
  </si>
  <si>
    <t>59</t>
  </si>
  <si>
    <t>514205296</t>
  </si>
  <si>
    <t>02b - Komunikace - IV. etapa</t>
  </si>
  <si>
    <t>-226306136</t>
  </si>
  <si>
    <t>1841695868</t>
  </si>
  <si>
    <t>1517525161</t>
  </si>
  <si>
    <t>-357663853</t>
  </si>
  <si>
    <t>-151338358</t>
  </si>
  <si>
    <t>-421414632</t>
  </si>
  <si>
    <t>-1642179016</t>
  </si>
  <si>
    <t>224604785</t>
  </si>
  <si>
    <t>145845190</t>
  </si>
  <si>
    <t>1984247724</t>
  </si>
  <si>
    <t>1976038425</t>
  </si>
  <si>
    <t>-1953039761</t>
  </si>
  <si>
    <t>-330617996</t>
  </si>
  <si>
    <t>502099093</t>
  </si>
  <si>
    <t>1337967537</t>
  </si>
  <si>
    <t>-1135164091</t>
  </si>
  <si>
    <t>1924755555</t>
  </si>
  <si>
    <t>-678628736</t>
  </si>
  <si>
    <t>324583192</t>
  </si>
  <si>
    <t>1488093573</t>
  </si>
  <si>
    <t>-1970525674</t>
  </si>
  <si>
    <t>1481850104</t>
  </si>
  <si>
    <t>593532113</t>
  </si>
  <si>
    <t>Kladení dlažby z plastových vegetačních dlaždic pozemních komunikací se zámkem tl 60 mm pl 300 m2</t>
  </si>
  <si>
    <t>-1633611457</t>
  </si>
  <si>
    <t>562451410</t>
  </si>
  <si>
    <t>dlažba zatravňovací puruplast E 50, 33 x 33 x 5 cm nosnost 350 t/m2</t>
  </si>
  <si>
    <t>838494170</t>
  </si>
  <si>
    <t>1670666424</t>
  </si>
  <si>
    <t>-620706306</t>
  </si>
  <si>
    <t>592451200</t>
  </si>
  <si>
    <t>dlažba zámková slepecká 20x10x6 cm barevná</t>
  </si>
  <si>
    <t>1928877353</t>
  </si>
  <si>
    <t>-6184346</t>
  </si>
  <si>
    <t>-199679129</t>
  </si>
  <si>
    <t>596212312</t>
  </si>
  <si>
    <t>Kladení zámkové dlažby pozemních komunikací tl 100 mm skupiny A pl do 300 m2</t>
  </si>
  <si>
    <t>-110530930</t>
  </si>
  <si>
    <t>592452960</t>
  </si>
  <si>
    <t>dlažba se zámkem 20x16,5x10 cm přírodní</t>
  </si>
  <si>
    <t>-621388495</t>
  </si>
  <si>
    <t>-989517794</t>
  </si>
  <si>
    <t>-365229757</t>
  </si>
  <si>
    <t>-219437109</t>
  </si>
  <si>
    <t>404454020</t>
  </si>
  <si>
    <t>značka dopravní svislá nereflexní FeZn prolis, D 700 mm</t>
  </si>
  <si>
    <t>-1174024284</t>
  </si>
  <si>
    <t>404440000</t>
  </si>
  <si>
    <t>značka dopravní svislá výstražná FeZn A1 - A30, P1,P4 700 mm</t>
  </si>
  <si>
    <t>1241882996</t>
  </si>
  <si>
    <t>404454010</t>
  </si>
  <si>
    <t>značka dopravní svislá nereflexní FeZn prolis, 500 x 500 mm</t>
  </si>
  <si>
    <t>681054514</t>
  </si>
  <si>
    <t>248949889</t>
  </si>
  <si>
    <t>63</t>
  </si>
  <si>
    <t>R9-0001</t>
  </si>
  <si>
    <t>značka "nástupní púlocha pro požární vozidla"</t>
  </si>
  <si>
    <t>660528069</t>
  </si>
  <si>
    <t>-1196061194</t>
  </si>
  <si>
    <t>1209118175</t>
  </si>
  <si>
    <t>1312548600</t>
  </si>
  <si>
    <t>27770889</t>
  </si>
  <si>
    <t>-148984392</t>
  </si>
  <si>
    <t>-1811364314</t>
  </si>
  <si>
    <t>-1190891075</t>
  </si>
  <si>
    <t>1205914309</t>
  </si>
  <si>
    <t>960043571</t>
  </si>
  <si>
    <t>2031421715</t>
  </si>
  <si>
    <t>513978543</t>
  </si>
  <si>
    <t>50</t>
  </si>
  <si>
    <t>966006132</t>
  </si>
  <si>
    <t>Odstranění značek dopravních nebo orientačních se sloupky s betonovými patkami</t>
  </si>
  <si>
    <t>593510249</t>
  </si>
  <si>
    <t>51</t>
  </si>
  <si>
    <t>68729803</t>
  </si>
  <si>
    <t>1895259022</t>
  </si>
  <si>
    <t>53</t>
  </si>
  <si>
    <t>-1331191409</t>
  </si>
  <si>
    <t>3307557</t>
  </si>
  <si>
    <t>55</t>
  </si>
  <si>
    <t>-1762976054</t>
  </si>
  <si>
    <t>64</t>
  </si>
  <si>
    <t>-197785198</t>
  </si>
  <si>
    <t>65</t>
  </si>
  <si>
    <t>784192677</t>
  </si>
  <si>
    <t>66</t>
  </si>
  <si>
    <t>-1441059537</t>
  </si>
  <si>
    <t>67</t>
  </si>
  <si>
    <t>1666573769</t>
  </si>
  <si>
    <t>68</t>
  </si>
  <si>
    <t>-1350193834</t>
  </si>
  <si>
    <t>75</t>
  </si>
  <si>
    <t>094103105</t>
  </si>
  <si>
    <t xml:space="preserve">VN - Pravidelné týdenní přemísťování popelnic od nemovitostí na určené svozové místo mimo staveniště a zpět k nemovitostem </t>
  </si>
  <si>
    <t>-1892753872</t>
  </si>
  <si>
    <t>69</t>
  </si>
  <si>
    <t>-837847095</t>
  </si>
  <si>
    <t>70</t>
  </si>
  <si>
    <t>-1122763898</t>
  </si>
  <si>
    <t>71</t>
  </si>
  <si>
    <t>-1751409080</t>
  </si>
  <si>
    <t>72</t>
  </si>
  <si>
    <t>234495217</t>
  </si>
  <si>
    <t>73</t>
  </si>
  <si>
    <t>2138675612</t>
  </si>
  <si>
    <t>74</t>
  </si>
  <si>
    <t>870788937</t>
  </si>
  <si>
    <t>03a - Veřejné osvětlení - III. etapa</t>
  </si>
  <si>
    <t>M -   Práce a dodávky M</t>
  </si>
  <si>
    <t xml:space="preserve">    21-M -   Elektromontáže</t>
  </si>
  <si>
    <t xml:space="preserve">    46-M -   Zemní práce při extr.mont.pracích</t>
  </si>
  <si>
    <t>275313611</t>
  </si>
  <si>
    <t>Základové patky z betonu tř. C 16/20</t>
  </si>
  <si>
    <t>-210677960</t>
  </si>
  <si>
    <t>R2-0001</t>
  </si>
  <si>
    <t>Pozn. Svítidlo S10 bylo instalováno v rámci předchozí etapy a v rozpočtu již není kalkulováno</t>
  </si>
  <si>
    <t>1921012422</t>
  </si>
  <si>
    <t xml:space="preserve">  Práce a dodávky M</t>
  </si>
  <si>
    <t>21-M</t>
  </si>
  <si>
    <t xml:space="preserve">  Elektromontáže</t>
  </si>
  <si>
    <t>210021063</t>
  </si>
  <si>
    <t>Osazení výstražné fólie z PVC</t>
  </si>
  <si>
    <t>-918300461</t>
  </si>
  <si>
    <t>R21M-020</t>
  </si>
  <si>
    <t>Výstražná folie PVC š. 22 cm</t>
  </si>
  <si>
    <t>256</t>
  </si>
  <si>
    <t>-1714419299</t>
  </si>
  <si>
    <t>210040501</t>
  </si>
  <si>
    <t>Montáž vodičů nn do 70 mm2</t>
  </si>
  <si>
    <t>km</t>
  </si>
  <si>
    <t>1222946193</t>
  </si>
  <si>
    <t>341110760</t>
  </si>
  <si>
    <t>kabel silový s Cu jádrem CYKY 4x10 mm2</t>
  </si>
  <si>
    <t>128</t>
  </si>
  <si>
    <t>-791362180</t>
  </si>
  <si>
    <t>341110300</t>
  </si>
  <si>
    <t>kabel silový s Cu jádrem CYKY 3x1,5 mm2</t>
  </si>
  <si>
    <t>-32727427</t>
  </si>
  <si>
    <t>210204011</t>
  </si>
  <si>
    <t>Montáž stožárů osvětlení ocelových samostatně stojících délky do 12 m</t>
  </si>
  <si>
    <t>1283543878</t>
  </si>
  <si>
    <t>R21M-091</t>
  </si>
  <si>
    <t>Stožárové pouzdro pro silniční sloupy 1m</t>
  </si>
  <si>
    <t>1442758272</t>
  </si>
  <si>
    <t>316740650</t>
  </si>
  <si>
    <t>stožár osvětlovací K 5 - 133/89/60 žárově zinkovaný - sadový</t>
  </si>
  <si>
    <t>864510671</t>
  </si>
  <si>
    <t>210204201</t>
  </si>
  <si>
    <t>Montáž elektrovýzbroje stožárů osvětlení 1 okruh</t>
  </si>
  <si>
    <t>1102162128</t>
  </si>
  <si>
    <t>R21M-006</t>
  </si>
  <si>
    <t>D - Svorkovnice pro stožár - 1 okruh</t>
  </si>
  <si>
    <t>-1008927772</t>
  </si>
  <si>
    <t>210204202</t>
  </si>
  <si>
    <t>Montáž elektrovýzbroje stožárů osvětlení 2 okruhy</t>
  </si>
  <si>
    <t>1804767185</t>
  </si>
  <si>
    <t>R21M-007</t>
  </si>
  <si>
    <t>D - Svorkovnice pro stožár - 2 okruhy</t>
  </si>
  <si>
    <t>663997690</t>
  </si>
  <si>
    <t>210204203</t>
  </si>
  <si>
    <t>Montáž elektrovýzbroje stožárů osvětlení 3 okruhy</t>
  </si>
  <si>
    <t>638210498</t>
  </si>
  <si>
    <t>R21M-008</t>
  </si>
  <si>
    <t>D - Svorkovnice pro stožár - 3 okruhy</t>
  </si>
  <si>
    <t>-1473866007</t>
  </si>
  <si>
    <t>210220001</t>
  </si>
  <si>
    <t>Montáž uzemňovacího vedení vodičů FeZn pomocí svorek na povrchu páskou do 120 mm2</t>
  </si>
  <si>
    <t>-383530357</t>
  </si>
  <si>
    <t>354410730</t>
  </si>
  <si>
    <t>drát průměr 10 mm FeZn</t>
  </si>
  <si>
    <t>kg</t>
  </si>
  <si>
    <t>2040152555</t>
  </si>
  <si>
    <t>354418950</t>
  </si>
  <si>
    <t>svorka připojovací SP1 k připojení kovových částí</t>
  </si>
  <si>
    <t>277810283</t>
  </si>
  <si>
    <t>354419860</t>
  </si>
  <si>
    <t>svorka odbočovací a spojovací SR 2a pro pásek 30x4 mm    FeZn</t>
  </si>
  <si>
    <t>834568956</t>
  </si>
  <si>
    <t>354420620</t>
  </si>
  <si>
    <t>pás zemnící 30 x 4 mm FeZn</t>
  </si>
  <si>
    <t>460204916</t>
  </si>
  <si>
    <t>210280003</t>
  </si>
  <si>
    <t>Zkoušky a prohlídky el rozvodů a zařízení celková prohlídka pro objem mtž prací do 1 000 000 Kč</t>
  </si>
  <si>
    <t>-1362295314</t>
  </si>
  <si>
    <t>210280211</t>
  </si>
  <si>
    <t>Měření zemních odporů zemniče prvního nebo samostatného</t>
  </si>
  <si>
    <t>-1929393135</t>
  </si>
  <si>
    <t>210280215</t>
  </si>
  <si>
    <t>Připlatek k měření zemních odporů prvního zemniče za každý další zemnič v síti</t>
  </si>
  <si>
    <t>1792376059</t>
  </si>
  <si>
    <t>R21M-001a</t>
  </si>
  <si>
    <t xml:space="preserve">Odvoz do 17 km a likvidace stožáru na skládce vč. poplatku - sloup </t>
  </si>
  <si>
    <t>1089164730</t>
  </si>
  <si>
    <t>R21M-004</t>
  </si>
  <si>
    <t xml:space="preserve">Demontáž stávajícího stožáru betonového 6 m </t>
  </si>
  <si>
    <t>1918997034</t>
  </si>
  <si>
    <t>R21M-005</t>
  </si>
  <si>
    <t>Demontáž stávajícího svítidla parkového výbojkového</t>
  </si>
  <si>
    <t>916537520</t>
  </si>
  <si>
    <t>R21M-009</t>
  </si>
  <si>
    <t>Montáž LED svítdla - svítidlo na sloupu</t>
  </si>
  <si>
    <t>2089376984</t>
  </si>
  <si>
    <t>R21M-010</t>
  </si>
  <si>
    <t>Dodávka konického LED svítidla na sloupu - vzhled např. LUG Avenida Lens, 35 W (2700 K)</t>
  </si>
  <si>
    <t>392899382</t>
  </si>
  <si>
    <t>R21M-022</t>
  </si>
  <si>
    <t>Doprava a vnitrostaveništní přesun</t>
  </si>
  <si>
    <t>361846012</t>
  </si>
  <si>
    <t>46-M</t>
  </si>
  <si>
    <t xml:space="preserve">  Zemní práce při extr.mont.pracích</t>
  </si>
  <si>
    <t>460070184</t>
  </si>
  <si>
    <t>Hloubení nezapažených jam pro základy sloupků kabelových závěrů ručně v hornině tř 4</t>
  </si>
  <si>
    <t>1510296693</t>
  </si>
  <si>
    <t>460201604</t>
  </si>
  <si>
    <t>Hloubení kabelových nezapažených rýh jakýchkoli rozměrů strojně v hornině tř 4</t>
  </si>
  <si>
    <t>2087250429</t>
  </si>
  <si>
    <t>460260001</t>
  </si>
  <si>
    <t>Zatažení lana do kanálu nebo tvárnicové trasy</t>
  </si>
  <si>
    <t>-1274779165</t>
  </si>
  <si>
    <t>R21M-001</t>
  </si>
  <si>
    <t>Vrapovaná chránička např. KOPOFLEX 75</t>
  </si>
  <si>
    <t>1665596906</t>
  </si>
  <si>
    <t>460421081</t>
  </si>
  <si>
    <t>Lože kabelů z písku nebo štěrkopísku tl 5 cm nad kabel, kryté plastovou folií, š lože do 25 cm</t>
  </si>
  <si>
    <t>1989177187</t>
  </si>
  <si>
    <t>460520131</t>
  </si>
  <si>
    <t>Osazení tvárnic kabelových betonových do rýhy s obsypem bez výkopových prací 2-otvorových</t>
  </si>
  <si>
    <t>-1670023031</t>
  </si>
  <si>
    <t>345751310</t>
  </si>
  <si>
    <t>žlab kabelový PVC ZEKAN1 (100x100) žlab s víkem</t>
  </si>
  <si>
    <t>-1397305519</t>
  </si>
  <si>
    <t>460560134</t>
  </si>
  <si>
    <t>Zásyp rýh ručně šířky 35 cm, hloubky 50 cm, z horniny třídy 4</t>
  </si>
  <si>
    <t>-1522178956</t>
  </si>
  <si>
    <t>460560304</t>
  </si>
  <si>
    <t>Zásyp rýh ručně šířky 50 cm, hloubky 120 cm, z horniny třídy 4</t>
  </si>
  <si>
    <t>578329996</t>
  </si>
  <si>
    <t>R46M - 001</t>
  </si>
  <si>
    <t>Betonové lože pod kabelové žlaby vč. betonu B 15</t>
  </si>
  <si>
    <t>-1980082902</t>
  </si>
  <si>
    <t>1279002991</t>
  </si>
  <si>
    <t>-1556728489</t>
  </si>
  <si>
    <t>1470232183</t>
  </si>
  <si>
    <t>-424889974</t>
  </si>
  <si>
    <t>1718085565</t>
  </si>
  <si>
    <t>1237123112</t>
  </si>
  <si>
    <t>60</t>
  </si>
  <si>
    <t>-1778437705</t>
  </si>
  <si>
    <t>61</t>
  </si>
  <si>
    <t>-1096356771</t>
  </si>
  <si>
    <t>03b - Veřejné osvětlení - IV. etapa</t>
  </si>
  <si>
    <t xml:space="preserve">    8 -  Trubní vedení</t>
  </si>
  <si>
    <t>927917452</t>
  </si>
  <si>
    <t xml:space="preserve"> Trubní vedení</t>
  </si>
  <si>
    <t>871365221</t>
  </si>
  <si>
    <t>Kanalizační potrubí z tvrdého PVC jednovrstvé tuhost třídy SN8 DN 250</t>
  </si>
  <si>
    <t>1747925857</t>
  </si>
  <si>
    <t>286112490</t>
  </si>
  <si>
    <t>trubka KGEM s hrdlem 250X6,2X2M SN4KOEX,PVC</t>
  </si>
  <si>
    <t>-1979525961</t>
  </si>
  <si>
    <t>-1956282141</t>
  </si>
  <si>
    <t>1931138797</t>
  </si>
  <si>
    <t>1092624841</t>
  </si>
  <si>
    <t>1524361121</t>
  </si>
  <si>
    <t>15236507</t>
  </si>
  <si>
    <t>1711042669</t>
  </si>
  <si>
    <t>-1883505397</t>
  </si>
  <si>
    <t>R21M-090</t>
  </si>
  <si>
    <t>Stožárové pouzdro pro silniční sloupy 2m</t>
  </si>
  <si>
    <t>-1150749991</t>
  </si>
  <si>
    <t>316740700</t>
  </si>
  <si>
    <t>stožár osvětlovací K 8 - 133/89/60 žárově zinkovaný - uliční</t>
  </si>
  <si>
    <t>-125755292</t>
  </si>
  <si>
    <t>177679829</t>
  </si>
  <si>
    <t>210204103</t>
  </si>
  <si>
    <t>Montáž výložníků osvětlení jednoramenných sloupových hmotnosti do 35 kg</t>
  </si>
  <si>
    <t>-1118536183</t>
  </si>
  <si>
    <t>348444710</t>
  </si>
  <si>
    <t>výložník obloukový pro svítidlo 4431 9938 PPG jednoduchý</t>
  </si>
  <si>
    <t>-1436481304</t>
  </si>
  <si>
    <t>210204193</t>
  </si>
  <si>
    <t>Montáž výložníků osvětlení dvouramenných sloupových hmotnosti do 70 kg</t>
  </si>
  <si>
    <t>154486289</t>
  </si>
  <si>
    <t>348444719</t>
  </si>
  <si>
    <t>výložník obloukový pro svítidlo 4431 9938 PPG dvojitý</t>
  </si>
  <si>
    <t>-178531569</t>
  </si>
  <si>
    <t>138498017</t>
  </si>
  <si>
    <t>-184810252</t>
  </si>
  <si>
    <t>-948142790</t>
  </si>
  <si>
    <t>-92129</t>
  </si>
  <si>
    <t>2110049119</t>
  </si>
  <si>
    <t>-1765032846</t>
  </si>
  <si>
    <t>-1353392335</t>
  </si>
  <si>
    <t>921136952</t>
  </si>
  <si>
    <t>-1811024252</t>
  </si>
  <si>
    <t>-1544107148</t>
  </si>
  <si>
    <t>673934433</t>
  </si>
  <si>
    <t>1891850467</t>
  </si>
  <si>
    <t>869050090</t>
  </si>
  <si>
    <t>-2109307971</t>
  </si>
  <si>
    <t>-995763508</t>
  </si>
  <si>
    <t>R21M-23b</t>
  </si>
  <si>
    <t>Kabelová smršťovací odbočná spojka pro 5x10mm</t>
  </si>
  <si>
    <t>1747432402</t>
  </si>
  <si>
    <t>-1505764497</t>
  </si>
  <si>
    <t>-708704452</t>
  </si>
  <si>
    <t xml:space="preserve">Montáž LED svítidla - svítidlo na výložníku </t>
  </si>
  <si>
    <t>-211585156</t>
  </si>
  <si>
    <t>Montáž LED svítidla - svítidlo na sloupu</t>
  </si>
  <si>
    <t>1838200194</t>
  </si>
  <si>
    <t>-2118162099</t>
  </si>
  <si>
    <t>R21M-011</t>
  </si>
  <si>
    <t>Dodávka uličního LED svítidla na výložníku - vzhled např. Hello Light LED, 1 x 90 W (2700K)</t>
  </si>
  <si>
    <t>1439057211</t>
  </si>
  <si>
    <t>-621166280</t>
  </si>
  <si>
    <t>R21M-23</t>
  </si>
  <si>
    <t xml:space="preserve">Montáž kabelové spojky smrš. odbočné pro CYKY4x10 </t>
  </si>
  <si>
    <t>-1732793084</t>
  </si>
  <si>
    <t>1520243945</t>
  </si>
  <si>
    <t>469503400</t>
  </si>
  <si>
    <t>-744666144</t>
  </si>
  <si>
    <t>504812637</t>
  </si>
  <si>
    <t>538612890</t>
  </si>
  <si>
    <t>-434058243</t>
  </si>
  <si>
    <t>-759493974</t>
  </si>
  <si>
    <t>-1618729123</t>
  </si>
  <si>
    <t>-1803303685</t>
  </si>
  <si>
    <t>1111748387</t>
  </si>
  <si>
    <t>-47817594</t>
  </si>
  <si>
    <t>1334749377</t>
  </si>
  <si>
    <t>-1838061324</t>
  </si>
  <si>
    <t>-996729621</t>
  </si>
  <si>
    <t>791219249</t>
  </si>
  <si>
    <t>-345508589</t>
  </si>
  <si>
    <t>521730068</t>
  </si>
  <si>
    <t>-1732022971</t>
  </si>
  <si>
    <t>04a - Terénní a sadové úpravy - III. etapa</t>
  </si>
  <si>
    <t>HSV -   Práce a dodávky HSV</t>
  </si>
  <si>
    <t xml:space="preserve">    1 -   Zemní práce</t>
  </si>
  <si>
    <t xml:space="preserve">  Práce a dodávky HSV</t>
  </si>
  <si>
    <t xml:space="preserve">  Zemní práce</t>
  </si>
  <si>
    <t>111212351</t>
  </si>
  <si>
    <t>Odstranění nevhodných dřevin do 100 m2 výšky nad 1m s odstraněním pařezů v rovině nebo svahu 1:5</t>
  </si>
  <si>
    <t>1808007259</t>
  </si>
  <si>
    <t>112151113</t>
  </si>
  <si>
    <t>Směrové kácení stromů s rozřezáním a odvětvením D kmene do 400 mm</t>
  </si>
  <si>
    <t>-933310688</t>
  </si>
  <si>
    <t>112151114</t>
  </si>
  <si>
    <t>Směrové kácení stromů s rozřezáním a odvětvením D kmene do 500 mm</t>
  </si>
  <si>
    <t>2134712657</t>
  </si>
  <si>
    <t>112201102</t>
  </si>
  <si>
    <t>Odstranění pařezů D do 500 mm</t>
  </si>
  <si>
    <t>1550225730</t>
  </si>
  <si>
    <t>122911121</t>
  </si>
  <si>
    <t>Odstranění vyfrézované dřevní hmoty hloubky do 0,5 m v rovině nebo na svahu do 1:5</t>
  </si>
  <si>
    <t>741391322</t>
  </si>
  <si>
    <t>174111121</t>
  </si>
  <si>
    <t>Zásyp jam po vyfrézovaných pařezech hloubky do 0,5 m v rovině nebo na svahu do 1:5</t>
  </si>
  <si>
    <t>1471181554</t>
  </si>
  <si>
    <t>181151312</t>
  </si>
  <si>
    <t>Plošná úprava terénu přes 500 m2 zemina tř 1 až 4 nerovnosti do 100 mm ve svahu do 1:2</t>
  </si>
  <si>
    <t>-1417057721</t>
  </si>
  <si>
    <t>103641010</t>
  </si>
  <si>
    <t>zemina pro terénní úpravy -  ornice</t>
  </si>
  <si>
    <t>-918035953</t>
  </si>
  <si>
    <t>181151391</t>
  </si>
  <si>
    <t>Doplnění ornice, včetně dodávky ornice, úprava terénu</t>
  </si>
  <si>
    <t>2051123694</t>
  </si>
  <si>
    <t>181451141</t>
  </si>
  <si>
    <t>Založení parterového trávníku výsevem plochy přes 1000 m2 v rovině a ve svahu do 1:5</t>
  </si>
  <si>
    <t>1541393070</t>
  </si>
  <si>
    <t>005724901</t>
  </si>
  <si>
    <t>Pomalurozpustné trávníkové hnojivo, 2kg/m2</t>
  </si>
  <si>
    <t>701881720</t>
  </si>
  <si>
    <t>005724400</t>
  </si>
  <si>
    <t>osivo směs travní hřištní</t>
  </si>
  <si>
    <t>-1403091515</t>
  </si>
  <si>
    <t>103715000</t>
  </si>
  <si>
    <t>substrát pro trávníky A  VL</t>
  </si>
  <si>
    <t>1872015230</t>
  </si>
  <si>
    <t>182111111</t>
  </si>
  <si>
    <t>Zpevnění svahu jutovou, kokosovou nebo plastovou rohoží do 1:1</t>
  </si>
  <si>
    <t>1435114736</t>
  </si>
  <si>
    <t>618940120</t>
  </si>
  <si>
    <t>přírodní kokosová protierozní síť JUTENON ECC 400</t>
  </si>
  <si>
    <t>-988877882</t>
  </si>
  <si>
    <t>183101213</t>
  </si>
  <si>
    <t>Jamky pro výsadbu s výměnou 50 % půdy zeminy tř 1 až 4 objem do 0,05 m3 v rovině a svahu do 1:5</t>
  </si>
  <si>
    <t>1363454491</t>
  </si>
  <si>
    <t>183101215</t>
  </si>
  <si>
    <t>Jamky pro výsadbu s výměnou 50 % půdy zeminy tř 1 až 4 objem do 0,4 m3 v rovině a svahu do 1:5</t>
  </si>
  <si>
    <t>-717789293</t>
  </si>
  <si>
    <t>183101221</t>
  </si>
  <si>
    <t>Jamky pro výsadbu s výměnou 50 % půdy zeminy tř 1 až 4 objem do 1 m3 v rovině a svahu do 1:5</t>
  </si>
  <si>
    <t>-90837969</t>
  </si>
  <si>
    <t>183106611</t>
  </si>
  <si>
    <t>Ochrana kmene stromu bedněním výšky do 2 m, vč. Materiálu</t>
  </si>
  <si>
    <t>-1490493771</t>
  </si>
  <si>
    <t>183402132</t>
  </si>
  <si>
    <t>Rozrušení půdy souvislé plochy přes 500 m2 hloubky do 150 mm ve svahu do 1:2</t>
  </si>
  <si>
    <t>-1064678602</t>
  </si>
  <si>
    <t>184102112</t>
  </si>
  <si>
    <t>Výsadba dřeviny s balem D do 0,3 m do jamky se zalitím v rovině a svahu do 1:5</t>
  </si>
  <si>
    <t>350284734</t>
  </si>
  <si>
    <t>026604270</t>
  </si>
  <si>
    <t>Borovice černá /Pinus nigra/ 81 - 120 cm, KK</t>
  </si>
  <si>
    <t>496955054</t>
  </si>
  <si>
    <t>026604296</t>
  </si>
  <si>
    <t>Abies nordmaniana</t>
  </si>
  <si>
    <t>1172054492</t>
  </si>
  <si>
    <t>184102114</t>
  </si>
  <si>
    <t>Výsadba dřeviny s balem D do 0,5 m do jamky se zalitím v rovině a svahu do 1:5</t>
  </si>
  <si>
    <t>1387611548</t>
  </si>
  <si>
    <t>026503991</t>
  </si>
  <si>
    <t>Acer campestre „Elsrijk“</t>
  </si>
  <si>
    <t>516422114</t>
  </si>
  <si>
    <t>026503984</t>
  </si>
  <si>
    <t>Fraxinus ornus</t>
  </si>
  <si>
    <t>1731876944</t>
  </si>
  <si>
    <t>026604291</t>
  </si>
  <si>
    <t>Gleditsia triacanthos 'Sunburst'</t>
  </si>
  <si>
    <t>1356227057</t>
  </si>
  <si>
    <t>026604292</t>
  </si>
  <si>
    <t>Paulownia tomentosa</t>
  </si>
  <si>
    <t>-104487912</t>
  </si>
  <si>
    <t>026604293</t>
  </si>
  <si>
    <t>Prunus subhirtella 'Autumnalis Rosea'</t>
  </si>
  <si>
    <t>1940606680</t>
  </si>
  <si>
    <t>026604294</t>
  </si>
  <si>
    <t>Prunus x yedoensis</t>
  </si>
  <si>
    <t>-1141618736</t>
  </si>
  <si>
    <t>026604295</t>
  </si>
  <si>
    <t>Robinia 'Casque Rouge'</t>
  </si>
  <si>
    <t>-629813184</t>
  </si>
  <si>
    <t>026503994</t>
  </si>
  <si>
    <t>Tilia cordata ´Greenspire´</t>
  </si>
  <si>
    <t>532705684</t>
  </si>
  <si>
    <t>184102211</t>
  </si>
  <si>
    <t>Výsadba keře bez balu v do 1 m do jamky se zalitím v rovině a svahu do 1:5</t>
  </si>
  <si>
    <t>618466523</t>
  </si>
  <si>
    <t>266011091</t>
  </si>
  <si>
    <t>Berberis thunbergii 'Green Carpet'</t>
  </si>
  <si>
    <t>408778231</t>
  </si>
  <si>
    <t>266010991</t>
  </si>
  <si>
    <t>Cotoneaster salicifolius 'Parkteppich'</t>
  </si>
  <si>
    <t>-263295499</t>
  </si>
  <si>
    <t>266010998</t>
  </si>
  <si>
    <t>Potentilla fruticosa „Red Ace“</t>
  </si>
  <si>
    <t>1668650649</t>
  </si>
  <si>
    <t>266011000</t>
  </si>
  <si>
    <t>Rosa (PK – červená)</t>
  </si>
  <si>
    <t>-1570686126</t>
  </si>
  <si>
    <t>266010999</t>
  </si>
  <si>
    <t>Rosa (PK – růžová)</t>
  </si>
  <si>
    <t>-152393841</t>
  </si>
  <si>
    <t>266011002</t>
  </si>
  <si>
    <t>Spiraea bumalda ´Frobelii'</t>
  </si>
  <si>
    <t>-1769156520</t>
  </si>
  <si>
    <t>266011004</t>
  </si>
  <si>
    <t>Stephanandra incisa 'Crispa'</t>
  </si>
  <si>
    <t>-1936112841</t>
  </si>
  <si>
    <t>266011092</t>
  </si>
  <si>
    <t>Berberis thunbergii 'Athropurpurea'</t>
  </si>
  <si>
    <t>101784668</t>
  </si>
  <si>
    <t>266011093</t>
  </si>
  <si>
    <t>Cytisus x kewensis</t>
  </si>
  <si>
    <t>-290919992</t>
  </si>
  <si>
    <t>266011094</t>
  </si>
  <si>
    <t>Deutzia gracilis</t>
  </si>
  <si>
    <t>-854883241</t>
  </si>
  <si>
    <t>266011095</t>
  </si>
  <si>
    <t>Chaenomeles x superba 'Hollandia'</t>
  </si>
  <si>
    <t>-150154629</t>
  </si>
  <si>
    <t>026660985</t>
  </si>
  <si>
    <t>Ligustrum vulgare</t>
  </si>
  <si>
    <t>-1090055620</t>
  </si>
  <si>
    <t>266011096</t>
  </si>
  <si>
    <t xml:space="preserve">Philadelphus x lemoinei 'Belle Etoile' </t>
  </si>
  <si>
    <t>-2079033477</t>
  </si>
  <si>
    <t>266011097</t>
  </si>
  <si>
    <t>Ribes sanguineum</t>
  </si>
  <si>
    <t>-575708929</t>
  </si>
  <si>
    <t>266011098</t>
  </si>
  <si>
    <t>Spiraea cinerea 'Grefsheim'</t>
  </si>
  <si>
    <t>595642904</t>
  </si>
  <si>
    <t>267005991</t>
  </si>
  <si>
    <t xml:space="preserve">Půdní hydroabsorpční kondicionér </t>
  </si>
  <si>
    <t>-1112743139</t>
  </si>
  <si>
    <t>267005992</t>
  </si>
  <si>
    <t xml:space="preserve">NPK hnojivo s postupným uvolňováním, tablety </t>
  </si>
  <si>
    <t>-1101955410</t>
  </si>
  <si>
    <t>184102901</t>
  </si>
  <si>
    <t>Vyměření ploch záhonů a rozmístění keřů</t>
  </si>
  <si>
    <t>58068534</t>
  </si>
  <si>
    <t>184215133</t>
  </si>
  <si>
    <t>Ukotvení kmene dřevin třemi kůly D do 0,1 m délky do 3 m</t>
  </si>
  <si>
    <t>1127916911</t>
  </si>
  <si>
    <t>605912540</t>
  </si>
  <si>
    <t>kůl vyvazovací dřevěný délka 250 cm průměr 8 cm</t>
  </si>
  <si>
    <t>822493718</t>
  </si>
  <si>
    <t>605912570</t>
  </si>
  <si>
    <t>kůl vyvazovací dřevěný impregnovaný délka 300 cm průměr 8 cm</t>
  </si>
  <si>
    <t>615962771</t>
  </si>
  <si>
    <t>605912571</t>
  </si>
  <si>
    <t>příčka spojovací ke kůlům ipregnovaná 50x8 cm</t>
  </si>
  <si>
    <t>-2103476728</t>
  </si>
  <si>
    <t>605912572</t>
  </si>
  <si>
    <t>úvazek bavlněný š. 3 cm</t>
  </si>
  <si>
    <t>2124513972</t>
  </si>
  <si>
    <t>184501141</t>
  </si>
  <si>
    <t>Zhotovení obalu z rákosové nebo kokosové rohože v rovině a svahu do 1:5</t>
  </si>
  <si>
    <t>1628816426</t>
  </si>
  <si>
    <t>62</t>
  </si>
  <si>
    <t>618940030</t>
  </si>
  <si>
    <t>rákos ohradový neloupaný 60 x 200 cm</t>
  </si>
  <si>
    <t>620736559</t>
  </si>
  <si>
    <t>184802211</t>
  </si>
  <si>
    <t>Chemické odplevelení před založením kultury nad 20 m2 postřikem na široko ve svahu do 1:2</t>
  </si>
  <si>
    <t>86580598</t>
  </si>
  <si>
    <t>184806121</t>
  </si>
  <si>
    <t>Komparativní řez stromů (součást výsadby)</t>
  </si>
  <si>
    <t>-1175008046</t>
  </si>
  <si>
    <t>184852213</t>
  </si>
  <si>
    <t>Řez stromu zdravotní o ploše koruny do 90 m2 lezeckou technikou</t>
  </si>
  <si>
    <t>1088908844</t>
  </si>
  <si>
    <t>184852215</t>
  </si>
  <si>
    <t>Řez stromu zdravotní o ploše koruny do 150 m2 lezeckou technikou</t>
  </si>
  <si>
    <t>-138848315</t>
  </si>
  <si>
    <t>184852415</t>
  </si>
  <si>
    <t>Řez stromu redukční o ploše koruny do 150 m2 lezeckou technikou</t>
  </si>
  <si>
    <t>-1221631237</t>
  </si>
  <si>
    <t>184911311</t>
  </si>
  <si>
    <t>Položení mulčovací textilie v rovině a svahu do 1:5</t>
  </si>
  <si>
    <t>954217616</t>
  </si>
  <si>
    <t>693112150</t>
  </si>
  <si>
    <t>textilie mulčovací netkaná</t>
  </si>
  <si>
    <t>-798565236</t>
  </si>
  <si>
    <t>184911421</t>
  </si>
  <si>
    <t>Mulčování rostlin kůrou tl. do 0,1 m v rovině a svahu do 1:5</t>
  </si>
  <si>
    <t>-888922961</t>
  </si>
  <si>
    <t>103911000</t>
  </si>
  <si>
    <t>kůra mulčovací VL</t>
  </si>
  <si>
    <t>1460725994</t>
  </si>
  <si>
    <t>185851121</t>
  </si>
  <si>
    <t>Dovoz vody pro zálivku rostlin za vzdálenost do 1000 m</t>
  </si>
  <si>
    <t>-1560274187</t>
  </si>
  <si>
    <t>1963</t>
  </si>
  <si>
    <t>Zpevnění svahu haťováním dřevěnými tyčemi</t>
  </si>
  <si>
    <t>-1729498281</t>
  </si>
  <si>
    <t>605912800</t>
  </si>
  <si>
    <t>Dřevěný kolík délky 0,5 m na upevnění tyče ve svahu</t>
  </si>
  <si>
    <t>484948441</t>
  </si>
  <si>
    <t>605912801</t>
  </si>
  <si>
    <t>Tyč dřevěná odkorněná, prům. Min. 100 mm</t>
  </si>
  <si>
    <t>-1929615059</t>
  </si>
  <si>
    <t>893896090</t>
  </si>
  <si>
    <t>1545522561</t>
  </si>
  <si>
    <t>998231411</t>
  </si>
  <si>
    <t>Ruční přesun hmot pro sadovnické a krajinářské úpravy do100 m</t>
  </si>
  <si>
    <t>1117391069</t>
  </si>
  <si>
    <t>76</t>
  </si>
  <si>
    <t>484647701</t>
  </si>
  <si>
    <t>88</t>
  </si>
  <si>
    <t>1326988158</t>
  </si>
  <si>
    <t>90</t>
  </si>
  <si>
    <t>132149893</t>
  </si>
  <si>
    <t>04b - Terénní a sadové úpravy - IV. etapa</t>
  </si>
  <si>
    <t>-751527894</t>
  </si>
  <si>
    <t>112151111</t>
  </si>
  <si>
    <t>Směrové kácení stromů s rozřezáním a odvětvením D kmene do 200 mm</t>
  </si>
  <si>
    <t>715049370</t>
  </si>
  <si>
    <t>112151112</t>
  </si>
  <si>
    <t>Směrové kácení stromů s rozřezáním a odvětvením D kmene do 300 mm</t>
  </si>
  <si>
    <t>-1476324224</t>
  </si>
  <si>
    <t>112151352</t>
  </si>
  <si>
    <t>Kácení stromu s postupným spouštěním koruny a kmene D do 0,3 m</t>
  </si>
  <si>
    <t>-1671415196</t>
  </si>
  <si>
    <t>112151354</t>
  </si>
  <si>
    <t>Kácení stromu s postupným spouštěním koruny a kmene D do 0,5 m</t>
  </si>
  <si>
    <t>1195153684</t>
  </si>
  <si>
    <t>112151355</t>
  </si>
  <si>
    <t>Kácení stromu s postupným spouštěním koruny a kmene D do 0,6 m</t>
  </si>
  <si>
    <t>-1255553808</t>
  </si>
  <si>
    <t>112151357</t>
  </si>
  <si>
    <t>Kácení stromu s postupným spouštěním koruny a kmene D do 0,8 m</t>
  </si>
  <si>
    <t>1712190505</t>
  </si>
  <si>
    <t>112201101</t>
  </si>
  <si>
    <t>Odstranění pařezů D do 300 mm</t>
  </si>
  <si>
    <t>-1492469763</t>
  </si>
  <si>
    <t>-716583364</t>
  </si>
  <si>
    <t>112201103</t>
  </si>
  <si>
    <t>Odstranění pařezů D do 700 mm</t>
  </si>
  <si>
    <t>-1766478370</t>
  </si>
  <si>
    <t>112201104</t>
  </si>
  <si>
    <t>Odstranění pařezů D do 900 mm</t>
  </si>
  <si>
    <t>912794700</t>
  </si>
  <si>
    <t>902174587</t>
  </si>
  <si>
    <t>-669145610</t>
  </si>
  <si>
    <t>1893627237</t>
  </si>
  <si>
    <t>-1856098057</t>
  </si>
  <si>
    <t>810710320</t>
  </si>
  <si>
    <t>152463620</t>
  </si>
  <si>
    <t>-178807560</t>
  </si>
  <si>
    <t>481380937</t>
  </si>
  <si>
    <t>182103822</t>
  </si>
  <si>
    <t>1309113962</t>
  </si>
  <si>
    <t>880181167</t>
  </si>
  <si>
    <t>357499949</t>
  </si>
  <si>
    <t>-192607833</t>
  </si>
  <si>
    <t>1678683279</t>
  </si>
  <si>
    <t>182303111</t>
  </si>
  <si>
    <t>Rozprostření substrátu na plochách v rovině a svahu do 1:5</t>
  </si>
  <si>
    <t>159236846</t>
  </si>
  <si>
    <t>-609289989</t>
  </si>
  <si>
    <t>-631355765</t>
  </si>
  <si>
    <t>1147352865</t>
  </si>
  <si>
    <t>-991147432</t>
  </si>
  <si>
    <t>-492701372</t>
  </si>
  <si>
    <t>183211211</t>
  </si>
  <si>
    <t>Založení štěrkového záhonu pro výsadbu trvalek v rovině nebo ve svahu do 1:5 v zemině tř. 1 až 4</t>
  </si>
  <si>
    <t>-491206377</t>
  </si>
  <si>
    <t>183211312</t>
  </si>
  <si>
    <t>Výsadba trvalek prostokořenných</t>
  </si>
  <si>
    <t>-2094452284</t>
  </si>
  <si>
    <t>005726901</t>
  </si>
  <si>
    <t>Trvalky (dle rozpisu druhů v tabulce)</t>
  </si>
  <si>
    <t>-1919464833</t>
  </si>
  <si>
    <t>183211313</t>
  </si>
  <si>
    <t>Výsadba cibulovin</t>
  </si>
  <si>
    <t>-948719001</t>
  </si>
  <si>
    <t>005726902</t>
  </si>
  <si>
    <t>Cibuloviny (dle rozpisu druhů v tabulce)</t>
  </si>
  <si>
    <t>476868128</t>
  </si>
  <si>
    <t>1232646325</t>
  </si>
  <si>
    <t>120265039</t>
  </si>
  <si>
    <t>-1009045600</t>
  </si>
  <si>
    <t>026503982</t>
  </si>
  <si>
    <t>Amelanchier arborea 'Robin Hill'</t>
  </si>
  <si>
    <t>-1814362697</t>
  </si>
  <si>
    <t>-1059362659</t>
  </si>
  <si>
    <t>026503985</t>
  </si>
  <si>
    <t>Ginkgo biloba</t>
  </si>
  <si>
    <t>-190996855</t>
  </si>
  <si>
    <t>026503986</t>
  </si>
  <si>
    <t>Malus 'Everest'</t>
  </si>
  <si>
    <t>-1722705923</t>
  </si>
  <si>
    <t>026503987</t>
  </si>
  <si>
    <t>Malus 'Professor Sprenger'</t>
  </si>
  <si>
    <t>-424253332</t>
  </si>
  <si>
    <t>026503988</t>
  </si>
  <si>
    <t>Malus 'Rudolph'</t>
  </si>
  <si>
    <t>1744714422</t>
  </si>
  <si>
    <t>026503989</t>
  </si>
  <si>
    <t>Ulmus 'Dodens'</t>
  </si>
  <si>
    <t>1380538474</t>
  </si>
  <si>
    <t>026503983</t>
  </si>
  <si>
    <t>Cercis canadensis</t>
  </si>
  <si>
    <t>-1288012226</t>
  </si>
  <si>
    <t>1752789530</t>
  </si>
  <si>
    <t>184102113</t>
  </si>
  <si>
    <t>Výsadba dřeviny s balem D do 0,4 m do jamky se zalitím v rovině a svahu do 1:5</t>
  </si>
  <si>
    <t>1426213436</t>
  </si>
  <si>
    <t>1303509245</t>
  </si>
  <si>
    <t>026603620</t>
  </si>
  <si>
    <t>Jedle Abies nordmaniana 100-120 cm</t>
  </si>
  <si>
    <t>-1100914452</t>
  </si>
  <si>
    <t>184102115</t>
  </si>
  <si>
    <t>Výsadba dřeviny s balem D do 0,6 m do jamky se zalitím v rovině a svahu do 1:5</t>
  </si>
  <si>
    <t>687424402</t>
  </si>
  <si>
    <t>-1570342744</t>
  </si>
  <si>
    <t>026660992</t>
  </si>
  <si>
    <t>Viburnum bodnantense „Dawn“</t>
  </si>
  <si>
    <t>312453995</t>
  </si>
  <si>
    <t>026660981</t>
  </si>
  <si>
    <t>Cornus mas</t>
  </si>
  <si>
    <t>-1260397659</t>
  </si>
  <si>
    <t>026660982</t>
  </si>
  <si>
    <t>Cytisus praecox 'Allgold'</t>
  </si>
  <si>
    <t>1971509761</t>
  </si>
  <si>
    <t>026660983</t>
  </si>
  <si>
    <t>Forsythia intermedia 'Maluch'</t>
  </si>
  <si>
    <t>-361281357</t>
  </si>
  <si>
    <t>026660984</t>
  </si>
  <si>
    <t>Hydrangea macrophylla</t>
  </si>
  <si>
    <t>-985039509</t>
  </si>
  <si>
    <t>1512245126</t>
  </si>
  <si>
    <t>026660986</t>
  </si>
  <si>
    <t>Viburnum carlesii</t>
  </si>
  <si>
    <t>1135160096</t>
  </si>
  <si>
    <t>026660987</t>
  </si>
  <si>
    <t>Weigela floribunda 'Variegata'</t>
  </si>
  <si>
    <t>2124859938</t>
  </si>
  <si>
    <t>-391453775</t>
  </si>
  <si>
    <t>266010992</t>
  </si>
  <si>
    <t>Cotoneaster dammerii</t>
  </si>
  <si>
    <t>1417421398</t>
  </si>
  <si>
    <t>266010993</t>
  </si>
  <si>
    <t>Euonymus fortunei 'Emeraldn Gold'</t>
  </si>
  <si>
    <t>496113715</t>
  </si>
  <si>
    <t>266010994</t>
  </si>
  <si>
    <t>Hedera helix 'Goldheart'</t>
  </si>
  <si>
    <t>1936740551</t>
  </si>
  <si>
    <t>266010995</t>
  </si>
  <si>
    <t>Hypericum calycinum</t>
  </si>
  <si>
    <t>-695444090</t>
  </si>
  <si>
    <t>266010996</t>
  </si>
  <si>
    <t>Lonicera nitida</t>
  </si>
  <si>
    <t>275804377</t>
  </si>
  <si>
    <t>266010997</t>
  </si>
  <si>
    <t>Pachysandra terminalis</t>
  </si>
  <si>
    <t>1615564269</t>
  </si>
  <si>
    <t>266010988</t>
  </si>
  <si>
    <t>Potentilla fruticosa „Abbotswood“</t>
  </si>
  <si>
    <t>-1318723567</t>
  </si>
  <si>
    <t>Potentilla fruticosa „Goldteppich“</t>
  </si>
  <si>
    <t>-1491154070</t>
  </si>
  <si>
    <t>-860577561</t>
  </si>
  <si>
    <t>266011001</t>
  </si>
  <si>
    <t>Rosa (PK – bílá)</t>
  </si>
  <si>
    <t>97079431</t>
  </si>
  <si>
    <t>Spiraea bumalda 'Goldflame'</t>
  </si>
  <si>
    <t>49048472</t>
  </si>
  <si>
    <t>266011003</t>
  </si>
  <si>
    <t>Spiraea bumalda 'Darts Red'</t>
  </si>
  <si>
    <t>-451058495</t>
  </si>
  <si>
    <t>266011014</t>
  </si>
  <si>
    <t>Spiraea bumalda 'Anthony Waterer'</t>
  </si>
  <si>
    <t>-705634174</t>
  </si>
  <si>
    <t>266011015</t>
  </si>
  <si>
    <t>Spiraea japonica 'Golden Princess'</t>
  </si>
  <si>
    <t>1697820336</t>
  </si>
  <si>
    <t>266011016</t>
  </si>
  <si>
    <t>Spiraea japonica 'Little Princess'</t>
  </si>
  <si>
    <t>-1291428735</t>
  </si>
  <si>
    <t>266011005</t>
  </si>
  <si>
    <t>Symphoricarpos x chenaultii 'Hancock'</t>
  </si>
  <si>
    <t>3937406</t>
  </si>
  <si>
    <t>77</t>
  </si>
  <si>
    <t>266011006</t>
  </si>
  <si>
    <t>Vinca minor</t>
  </si>
  <si>
    <t>53860054</t>
  </si>
  <si>
    <t>78</t>
  </si>
  <si>
    <t>1714236946</t>
  </si>
  <si>
    <t>79</t>
  </si>
  <si>
    <t>267851171</t>
  </si>
  <si>
    <t>80</t>
  </si>
  <si>
    <t>-1426438528</t>
  </si>
  <si>
    <t>81</t>
  </si>
  <si>
    <t>184215132</t>
  </si>
  <si>
    <t>Ukotvení kmene dřevin třemi kůly D do 0,1 m délky do 2 m</t>
  </si>
  <si>
    <t>1619276194</t>
  </si>
  <si>
    <t>82</t>
  </si>
  <si>
    <t>-603123602</t>
  </si>
  <si>
    <t>83</t>
  </si>
  <si>
    <t>71253404</t>
  </si>
  <si>
    <t>84</t>
  </si>
  <si>
    <t>605912520</t>
  </si>
  <si>
    <t>kůl vyvazovací dřevěný délka 200 cm průměr 8 cm</t>
  </si>
  <si>
    <t>368909095</t>
  </si>
  <si>
    <t>85</t>
  </si>
  <si>
    <t>-498141640</t>
  </si>
  <si>
    <t>86</t>
  </si>
  <si>
    <t>-1773056224</t>
  </si>
  <si>
    <t>87</t>
  </si>
  <si>
    <t>-2096473856</t>
  </si>
  <si>
    <t>339788362</t>
  </si>
  <si>
    <t>89</t>
  </si>
  <si>
    <t>918140929</t>
  </si>
  <si>
    <t>184806163</t>
  </si>
  <si>
    <t>Řez keřů trnitých průklestem D koruny do 5,0 m</t>
  </si>
  <si>
    <t>1121245413</t>
  </si>
  <si>
    <t>91</t>
  </si>
  <si>
    <t>184807291</t>
  </si>
  <si>
    <t>Obrytí záhonu keřů směrem k trávníku</t>
  </si>
  <si>
    <t>179574179</t>
  </si>
  <si>
    <t>92</t>
  </si>
  <si>
    <t>1593695383</t>
  </si>
  <si>
    <t>93</t>
  </si>
  <si>
    <t>184852214</t>
  </si>
  <si>
    <t>Řez stromu zdravotní o ploše koruny do 120 m2 lezeckou technikou</t>
  </si>
  <si>
    <t>1062248669</t>
  </si>
  <si>
    <t>94</t>
  </si>
  <si>
    <t>-1949891244</t>
  </si>
  <si>
    <t>95</t>
  </si>
  <si>
    <t>184852216</t>
  </si>
  <si>
    <t>Řez stromu zdravotní o ploše koruny do 180 m2 lezeckou technikou</t>
  </si>
  <si>
    <t>-1556008260</t>
  </si>
  <si>
    <t>96</t>
  </si>
  <si>
    <t>184852217</t>
  </si>
  <si>
    <t>Řez stromu zdravotní o ploše koruny do 210 m2 lezeckou technikou</t>
  </si>
  <si>
    <t>1263538647</t>
  </si>
  <si>
    <t>97</t>
  </si>
  <si>
    <t>184852391</t>
  </si>
  <si>
    <t>1241688579</t>
  </si>
  <si>
    <t>98</t>
  </si>
  <si>
    <t>2090916592</t>
  </si>
  <si>
    <t>99</t>
  </si>
  <si>
    <t>184852416</t>
  </si>
  <si>
    <t>Řez stromu redukční o ploše koruny do 180 m2 lezeckou technikou</t>
  </si>
  <si>
    <t>-1926253572</t>
  </si>
  <si>
    <t>100</t>
  </si>
  <si>
    <t>184852417</t>
  </si>
  <si>
    <t>Řez stromu redukční o ploše koruny do 210 m2 lezeckou technikou</t>
  </si>
  <si>
    <t>559312929</t>
  </si>
  <si>
    <t>101</t>
  </si>
  <si>
    <t>184911161</t>
  </si>
  <si>
    <t>Mulčování záhonů trvalek kačírkem tl. vrstvy do 0,1 m v rovině a svahu do 1:5</t>
  </si>
  <si>
    <t>1106125920</t>
  </si>
  <si>
    <t>102</t>
  </si>
  <si>
    <t>583438740</t>
  </si>
  <si>
    <t>kamenivo drcené hrubé frakce 8-16 třída A</t>
  </si>
  <si>
    <t>1172727030</t>
  </si>
  <si>
    <t>103</t>
  </si>
  <si>
    <t>-673474016</t>
  </si>
  <si>
    <t>104</t>
  </si>
  <si>
    <t>-250220938</t>
  </si>
  <si>
    <t>105</t>
  </si>
  <si>
    <t>-434962568</t>
  </si>
  <si>
    <t>106</t>
  </si>
  <si>
    <t>-1705135637</t>
  </si>
  <si>
    <t>107</t>
  </si>
  <si>
    <t>-1867285826</t>
  </si>
  <si>
    <t>108</t>
  </si>
  <si>
    <t>189900001</t>
  </si>
  <si>
    <t>Bezpečnostní vazba v koruně – dynamická, v horní úrovni</t>
  </si>
  <si>
    <t>-1277622335</t>
  </si>
  <si>
    <t>109</t>
  </si>
  <si>
    <t>189900002</t>
  </si>
  <si>
    <t>Přesazení stávajícího stromu o průměru kmene 25 cm</t>
  </si>
  <si>
    <t>171346838</t>
  </si>
  <si>
    <t>110</t>
  </si>
  <si>
    <t>-1094471792</t>
  </si>
  <si>
    <t>111</t>
  </si>
  <si>
    <t>916371211</t>
  </si>
  <si>
    <t>Osazení skrytého flexibilního zahradního obrubníku plastového jednostranným odkopáním zeminy</t>
  </si>
  <si>
    <t>-282750371</t>
  </si>
  <si>
    <t>112</t>
  </si>
  <si>
    <t>272451870</t>
  </si>
  <si>
    <t>obrubník zahradní z recyklovaného materiálu ZO300 25 m x 300 mm x 4 mm</t>
  </si>
  <si>
    <t>830814084</t>
  </si>
  <si>
    <t>115</t>
  </si>
  <si>
    <t>1477087606</t>
  </si>
  <si>
    <t>116</t>
  </si>
  <si>
    <t>-556300226</t>
  </si>
  <si>
    <t>118</t>
  </si>
  <si>
    <t>1565234385</t>
  </si>
  <si>
    <t>119</t>
  </si>
  <si>
    <t>-969833010</t>
  </si>
  <si>
    <t>117</t>
  </si>
  <si>
    <t>1807223632</t>
  </si>
  <si>
    <t>06a - Kanalizace - stoky III. etapa</t>
  </si>
  <si>
    <t xml:space="preserve">    4 -  Vodorovné konstrukce</t>
  </si>
  <si>
    <t xml:space="preserve">    96 -  Bourání konstrukcí</t>
  </si>
  <si>
    <t xml:space="preserve">    99 -  Přesun hmot</t>
  </si>
  <si>
    <t>VRN - Vedlejší rozpočtové náklady</t>
  </si>
  <si>
    <t>115101201</t>
  </si>
  <si>
    <t>Čerpání vody na dopravní výšku do 10 m průměrný přítok do 500 l/min</t>
  </si>
  <si>
    <t>-238849370</t>
  </si>
  <si>
    <t>115101301</t>
  </si>
  <si>
    <t>Pohotovost čerpací soupravy pro dopravní výšku do 10 m přítok do 500 l/min</t>
  </si>
  <si>
    <t>den</t>
  </si>
  <si>
    <t>1433277441</t>
  </si>
  <si>
    <t>119001421</t>
  </si>
  <si>
    <t>Dočasné zajištění kabelů a kabelových tratí ze 3 volně ložených kabelů</t>
  </si>
  <si>
    <t>1736859302</t>
  </si>
  <si>
    <t>130001101</t>
  </si>
  <si>
    <t>Příplatek za ztížení vykopávky v blízkosti pozemního vedení</t>
  </si>
  <si>
    <t>-1505952968</t>
  </si>
  <si>
    <t>132201202</t>
  </si>
  <si>
    <t>Hloubení rýh š do 2000 mm v hornině tř. 3 objemu do 1000 m3</t>
  </si>
  <si>
    <t>2082222214</t>
  </si>
  <si>
    <t>132201209</t>
  </si>
  <si>
    <t>Příplatek za lepivost k hloubení rýh š do 2000 mm v hornině tř. 3</t>
  </si>
  <si>
    <t>-941217961</t>
  </si>
  <si>
    <t>132301202</t>
  </si>
  <si>
    <t>Hloubení rýh š do 2000 mm v hornině tř. 4 objemu do 1000 m3</t>
  </si>
  <si>
    <t>-2041908350</t>
  </si>
  <si>
    <t>132301209</t>
  </si>
  <si>
    <t>Příplatek za lepivost k hloubení rýh š do 2000 mm v hornině tř. 4</t>
  </si>
  <si>
    <t>-485741751</t>
  </si>
  <si>
    <t>132401201</t>
  </si>
  <si>
    <t>Hloubení rýh š do 2000 mm v hornině tř. 5</t>
  </si>
  <si>
    <t>1583804220</t>
  </si>
  <si>
    <t>151101102</t>
  </si>
  <si>
    <t>Zřízení příložného pažení a rozepření stěn rýh hl do 4 m</t>
  </si>
  <si>
    <t>-926663270</t>
  </si>
  <si>
    <t>151101112</t>
  </si>
  <si>
    <t>Odstranění příložného pažení a rozepření stěn rýh hl do 4 m</t>
  </si>
  <si>
    <t>65405947</t>
  </si>
  <si>
    <t>161101102</t>
  </si>
  <si>
    <t>Svislé přemístění výkopku z horniny tř. 1 až 4 hl výkopu do 4 m</t>
  </si>
  <si>
    <t>-59578152</t>
  </si>
  <si>
    <t>161101152</t>
  </si>
  <si>
    <t>Svislé přemístění výkopku z horniny tř. 5 až 7 hl výkopu do 4 m</t>
  </si>
  <si>
    <t>-583495052</t>
  </si>
  <si>
    <t>162301102</t>
  </si>
  <si>
    <t>Vodorovné přemístění do 1000 m výkopku/sypaniny z horniny tř. 1 až 4</t>
  </si>
  <si>
    <t>647328988</t>
  </si>
  <si>
    <t>-617878051</t>
  </si>
  <si>
    <t>846917403</t>
  </si>
  <si>
    <t>162701155</t>
  </si>
  <si>
    <t>Vodorovné přemístění do 10000 m výkopku/sypaniny z horniny tř. 5 až 7</t>
  </si>
  <si>
    <t>111839601</t>
  </si>
  <si>
    <t>162701159</t>
  </si>
  <si>
    <t>Příplatek k vodorovnému přemístění výkopku/sypaniny z horniny tř. 5 až 7 ZKD 1000 m přes 10000 m</t>
  </si>
  <si>
    <t>-1845667402</t>
  </si>
  <si>
    <t>167101102</t>
  </si>
  <si>
    <t>Nakládání výkopku z hornin tř. 1 až 4 přes 100 m3</t>
  </si>
  <si>
    <t>314302613</t>
  </si>
  <si>
    <t>-2003984862</t>
  </si>
  <si>
    <t>-1405168095</t>
  </si>
  <si>
    <t>174101101</t>
  </si>
  <si>
    <t>Zásyp jam, šachet rýh nebo kolem objektů sypaninou se zhutněním</t>
  </si>
  <si>
    <t>-1301920727</t>
  </si>
  <si>
    <t>583441970</t>
  </si>
  <si>
    <t>štěrkodrť frakce 0-63</t>
  </si>
  <si>
    <t>-1868976876</t>
  </si>
  <si>
    <t>175111101</t>
  </si>
  <si>
    <t>Obsypání potrubí ručně sypaninou bez prohození, uloženou do 3 m</t>
  </si>
  <si>
    <t>-984368552</t>
  </si>
  <si>
    <t>583373020</t>
  </si>
  <si>
    <t>štěrkopísek frakce 0-16</t>
  </si>
  <si>
    <t>-248390871</t>
  </si>
  <si>
    <t>212752212</t>
  </si>
  <si>
    <t>Trativod z drenážních trubek plastových flexibilních D do 100 mm včetně lože otevřený výkop</t>
  </si>
  <si>
    <t>-585538915</t>
  </si>
  <si>
    <t xml:space="preserve"> Vodorovné konstrukce</t>
  </si>
  <si>
    <t>451572111</t>
  </si>
  <si>
    <t>Lože pod potrubí otevřený výkop z kameniva drobného těženého</t>
  </si>
  <si>
    <t>564456538</t>
  </si>
  <si>
    <t>452112111</t>
  </si>
  <si>
    <t>Osazení betonových prstenců nebo rámů v do 100 mm</t>
  </si>
  <si>
    <t>-864468543</t>
  </si>
  <si>
    <t>592241770</t>
  </si>
  <si>
    <t>prstenec betonový vyrovnávací TBW-Q 625/100/120 62,5x10x12 cm</t>
  </si>
  <si>
    <t>1353454703</t>
  </si>
  <si>
    <t>871440410</t>
  </si>
  <si>
    <t>Montáž kanalizačního potrubí korugovaného SN 10 z polypropylenu DN 600</t>
  </si>
  <si>
    <t>-371627186</t>
  </si>
  <si>
    <t>286147670e</t>
  </si>
  <si>
    <t>trubka kanalizační korug ULTRA BASIC  (PP) vnitřní průměr 600mm</t>
  </si>
  <si>
    <t>-1074346702</t>
  </si>
  <si>
    <t>877440420</t>
  </si>
  <si>
    <t>Montáž odboček na potrubí z PP trub korugovaných DN 600</t>
  </si>
  <si>
    <t>514014112</t>
  </si>
  <si>
    <t>286173650</t>
  </si>
  <si>
    <t>odbočka UB/KG DN 600/160 pro KG 45°</t>
  </si>
  <si>
    <t>-1926430245</t>
  </si>
  <si>
    <t>877440430</t>
  </si>
  <si>
    <t>Montáž spojek na potrubí z PP trub korugovaných  DN 600</t>
  </si>
  <si>
    <t>1648034673</t>
  </si>
  <si>
    <t>286174260e</t>
  </si>
  <si>
    <t>spojka přesuvná UR2 DN 600</t>
  </si>
  <si>
    <t>-1629159419</t>
  </si>
  <si>
    <t>892442121</t>
  </si>
  <si>
    <t>Tlaková zkouška vzduchem potrubí DN 600 těsnícím vakem ucpávkovým</t>
  </si>
  <si>
    <t>úsek</t>
  </si>
  <si>
    <t>-2080972363</t>
  </si>
  <si>
    <t>894411311</t>
  </si>
  <si>
    <t>Osazení železobetonových dílců pro šachty skruží rovných</t>
  </si>
  <si>
    <t>-835731386</t>
  </si>
  <si>
    <t>592241620</t>
  </si>
  <si>
    <t>skruž betonová s ocelová se stupadly +PE povlakem TBH-Q 1000/1000/120 SP 100x100x12 cm</t>
  </si>
  <si>
    <t>20457106</t>
  </si>
  <si>
    <t>894414111.1</t>
  </si>
  <si>
    <t>Osazení železobetonových dílců pro šachty skruží základových (dno)</t>
  </si>
  <si>
    <t>-1885405963</t>
  </si>
  <si>
    <t>592243390</t>
  </si>
  <si>
    <t>dno betonové šachty kanalizační přímé TBZ-Q.1 100/100 V max. 60 100/100x60 cm</t>
  </si>
  <si>
    <t>1519968835</t>
  </si>
  <si>
    <t>894414211</t>
  </si>
  <si>
    <t>Osazení železobetonových dílců pro šachty desek zákrytových</t>
  </si>
  <si>
    <t>373596632</t>
  </si>
  <si>
    <t>592243150</t>
  </si>
  <si>
    <t>deska betonová zákrytová TZK-Q.1 100-63/17 100/62,5 x 16,5 cm</t>
  </si>
  <si>
    <t>445164003</t>
  </si>
  <si>
    <t>899102111</t>
  </si>
  <si>
    <t>Osazení poklopů litinových nebo ocelových včetně rámů hmotnosti nad 50 do 100 kg</t>
  </si>
  <si>
    <t>950914880</t>
  </si>
  <si>
    <t>217/3</t>
  </si>
  <si>
    <t>Poklop D 125 - BEGU, s odvětráním</t>
  </si>
  <si>
    <t>646161116</t>
  </si>
  <si>
    <t>899722111</t>
  </si>
  <si>
    <t>Krytí potrubí z plastů výstražnou fólií z PVC 20 cm</t>
  </si>
  <si>
    <t>-1349528363</t>
  </si>
  <si>
    <t>919735112</t>
  </si>
  <si>
    <t>Řezání stávajícího živičného krytu hl do 100 mm</t>
  </si>
  <si>
    <t>1558613148</t>
  </si>
  <si>
    <t>9prop01</t>
  </si>
  <si>
    <t>Příplatek za likvidaci vyřazené kanalizace</t>
  </si>
  <si>
    <t>891138155</t>
  </si>
  <si>
    <t>9prop02</t>
  </si>
  <si>
    <t>Zrušení provizorní šachty 2a</t>
  </si>
  <si>
    <t>-1434694381</t>
  </si>
  <si>
    <t xml:space="preserve"> Bourání konstrukcí</t>
  </si>
  <si>
    <t>113107012</t>
  </si>
  <si>
    <t>Odstranění podkladu plochy do 15 m2 z kameniva těženého tl 200 mm při překopech inž sítí</t>
  </si>
  <si>
    <t>1906135914</t>
  </si>
  <si>
    <t>113107042</t>
  </si>
  <si>
    <t>Odstranění podkladu plochy do 15 m2 živičných tl 100 mm při překopech inž sítí</t>
  </si>
  <si>
    <t>-1824753855</t>
  </si>
  <si>
    <t>1932805722</t>
  </si>
  <si>
    <t>-1370115010</t>
  </si>
  <si>
    <t>Poplatek za uložení odpadu z asfaltových povrchů na skládce (skládkovné)</t>
  </si>
  <si>
    <t>1659105059</t>
  </si>
  <si>
    <t>Poplatek za uložení odpadu z kameniva na skládce (skládkovné)</t>
  </si>
  <si>
    <t>-496258949</t>
  </si>
  <si>
    <t>998276101</t>
  </si>
  <si>
    <t>Přesun hmot pro trubní vedení z trub z plastických hmot otevřený výkop</t>
  </si>
  <si>
    <t>-1682871215</t>
  </si>
  <si>
    <t>Vedlejší rozpočtové náklady</t>
  </si>
  <si>
    <t>1903201096</t>
  </si>
  <si>
    <t>1412180326</t>
  </si>
  <si>
    <t>-1730936397</t>
  </si>
  <si>
    <t>-24947228</t>
  </si>
  <si>
    <t>1071817606</t>
  </si>
  <si>
    <t>563325660</t>
  </si>
  <si>
    <t>1207450618</t>
  </si>
  <si>
    <t>434076267</t>
  </si>
  <si>
    <t>-1727743454</t>
  </si>
  <si>
    <t>41652434</t>
  </si>
  <si>
    <t>-1390454453</t>
  </si>
  <si>
    <t>06c - Kanalizace - přípojky III. etapa</t>
  </si>
  <si>
    <t xml:space="preserve">    721 -  Zdravotechnika - vnitřní kanalizace</t>
  </si>
  <si>
    <t>119001401</t>
  </si>
  <si>
    <t>Dočasné zajištění potrubí ocelového nebo litinového DN do 200</t>
  </si>
  <si>
    <t>49850735</t>
  </si>
  <si>
    <t>-2123371864</t>
  </si>
  <si>
    <t>121101101</t>
  </si>
  <si>
    <t>Sejmutí ornice s přemístěním na vzdálenost do 50 m</t>
  </si>
  <si>
    <t>429103026</t>
  </si>
  <si>
    <t>149307834</t>
  </si>
  <si>
    <t>132201201</t>
  </si>
  <si>
    <t>Hloubení rýh š do 2000 mm v hornině tř. 3 objemu do 100 m3</t>
  </si>
  <si>
    <t>-419015152</t>
  </si>
  <si>
    <t>-685357594</t>
  </si>
  <si>
    <t>132301201</t>
  </si>
  <si>
    <t>Hloubení rýh š do 2000 mm v hornině tř. 4 objemu do 100 m3</t>
  </si>
  <si>
    <t>-1359967738</t>
  </si>
  <si>
    <t>1490682259</t>
  </si>
  <si>
    <t>-382849406</t>
  </si>
  <si>
    <t>151101101</t>
  </si>
  <si>
    <t>Zřízení příložného pažení a rozepření stěn rýh hl do 2 m</t>
  </si>
  <si>
    <t>-789559563</t>
  </si>
  <si>
    <t>1491661902</t>
  </si>
  <si>
    <t>151101111</t>
  </si>
  <si>
    <t>Odstranění příložného pažení a rozepření stěn rýh hl do 2 m</t>
  </si>
  <si>
    <t>-58927981</t>
  </si>
  <si>
    <t>-2100591691</t>
  </si>
  <si>
    <t>161101101</t>
  </si>
  <si>
    <t>Svislé přemístění výkopku z horniny tř. 1 až 4 hl výkopu do 2,5 m</t>
  </si>
  <si>
    <t>-875700985</t>
  </si>
  <si>
    <t>161101151</t>
  </si>
  <si>
    <t>Svislé přemístění výkopku z horniny tř. 5 až 7 hl výkopu do 2,5 m</t>
  </si>
  <si>
    <t>-1940315219</t>
  </si>
  <si>
    <t>162301101</t>
  </si>
  <si>
    <t>Vodorovné přemístění do 500 m výkopku/sypaniny z horniny tř. 1 až 4</t>
  </si>
  <si>
    <t>1984862675</t>
  </si>
  <si>
    <t>478620770</t>
  </si>
  <si>
    <t>-119628978</t>
  </si>
  <si>
    <t>1509728593</t>
  </si>
  <si>
    <t>-204952930</t>
  </si>
  <si>
    <t>-1715756525</t>
  </si>
  <si>
    <t>-1620857015</t>
  </si>
  <si>
    <t>-1859576173</t>
  </si>
  <si>
    <t>368134372</t>
  </si>
  <si>
    <t>1030252535</t>
  </si>
  <si>
    <t>-1952244367</t>
  </si>
  <si>
    <t>-1146044930</t>
  </si>
  <si>
    <t>-317746288</t>
  </si>
  <si>
    <t>-1782565613</t>
  </si>
  <si>
    <t>527213137</t>
  </si>
  <si>
    <t>592238640</t>
  </si>
  <si>
    <t>prstenec betonový pro uliční vpusť vyrovnávací TBV-Q 390/60/10a, 39x6x13 cm</t>
  </si>
  <si>
    <t>1440847550</t>
  </si>
  <si>
    <t>452313131</t>
  </si>
  <si>
    <t>Podkladní bloky z betonu prostého tř. C 12/15 otevřený výkop</t>
  </si>
  <si>
    <t>2070233015</t>
  </si>
  <si>
    <t>452353101</t>
  </si>
  <si>
    <t>Bednění podkladních bloků otevřený výkop</t>
  </si>
  <si>
    <t>409178647</t>
  </si>
  <si>
    <t>564752111</t>
  </si>
  <si>
    <t>Podklad z vibrovaného štěrku VŠ tl 150 mm</t>
  </si>
  <si>
    <t>287081782</t>
  </si>
  <si>
    <t>831263195</t>
  </si>
  <si>
    <t>Příplatek za zřízení kanalizační přípojky DN 100 až 300</t>
  </si>
  <si>
    <t>-1724910655</t>
  </si>
  <si>
    <t>871315221</t>
  </si>
  <si>
    <t>Kanalizační potrubí z tvrdého PVC jednovrstvé tuhost třídy SN8 DN 160</t>
  </si>
  <si>
    <t>-1152756910</t>
  </si>
  <si>
    <t>871355221</t>
  </si>
  <si>
    <t>Kanalizační potrubí z tvrdého PVC jednovrstvé tuhost třídy SN8 DN 200</t>
  </si>
  <si>
    <t>1863655065</t>
  </si>
  <si>
    <t>877315251</t>
  </si>
  <si>
    <t>Montáž samostatného nalepovacího hrdla z tvrdého PVC-systém KG DN 150</t>
  </si>
  <si>
    <t>-1821820227</t>
  </si>
  <si>
    <t>286117100</t>
  </si>
  <si>
    <t>nalepovací hrdlo samostatné kanalizace plastové KGAM DN 160</t>
  </si>
  <si>
    <t>-2068441549</t>
  </si>
  <si>
    <t>894811163</t>
  </si>
  <si>
    <t>Revizní šachta z PVC systém RV typ přímý, DN 400/200 tlak 40 t hl od 1410 do 1780 mm</t>
  </si>
  <si>
    <t>-1631412733</t>
  </si>
  <si>
    <t>895941311</t>
  </si>
  <si>
    <t>Zřízení vpusti kanalizační uliční z betonových dílců typ UVB-50</t>
  </si>
  <si>
    <t>-777744891</t>
  </si>
  <si>
    <t>592238520</t>
  </si>
  <si>
    <t>dno betonové pro uliční vpusť s kalovou prohlubní TBV-Q 2a 45x30x5 cm</t>
  </si>
  <si>
    <t>224342166</t>
  </si>
  <si>
    <t>59222804650</t>
  </si>
  <si>
    <t>skruž bet pro ulič vpust TBV-Q 450 / 570 / 3z PVC 150, sifon</t>
  </si>
  <si>
    <t>-704401386</t>
  </si>
  <si>
    <t>59222802600</t>
  </si>
  <si>
    <t>skruž betonová pro uliční vpusť horní TBV-Q 450/570/5d</t>
  </si>
  <si>
    <t>-1931765788</t>
  </si>
  <si>
    <t>592238620</t>
  </si>
  <si>
    <t>skruž betonová pro uliční vpusť středová TBV-Q 450/295/6a 45x29,5x5 cm</t>
  </si>
  <si>
    <t>5245141</t>
  </si>
  <si>
    <t>59222801600	TBV-Q 45</t>
  </si>
  <si>
    <t>skruž betonová pro uliční vpusť středová TBV-Q 450 / 570 / 6d, středová skruž</t>
  </si>
  <si>
    <t>-399215364</t>
  </si>
  <si>
    <t>899201111</t>
  </si>
  <si>
    <t>Osazení mříží litinových včetně rámů a košů na bahno hmotnosti do 50 kg</t>
  </si>
  <si>
    <t>-52421217</t>
  </si>
  <si>
    <t>592238730</t>
  </si>
  <si>
    <t>mříž M3 C250 DIN 19583-11 500/500 mm</t>
  </si>
  <si>
    <t>-2039550918</t>
  </si>
  <si>
    <t>592238740</t>
  </si>
  <si>
    <t>koš pozink. C3 DIN 4052, vysoký, pro rám 500/300</t>
  </si>
  <si>
    <t>2040248568</t>
  </si>
  <si>
    <t>-1305930979</t>
  </si>
  <si>
    <t>776107192</t>
  </si>
  <si>
    <t>-99644631</t>
  </si>
  <si>
    <t>2124455520</t>
  </si>
  <si>
    <t>-463632243</t>
  </si>
  <si>
    <t>-1780048624</t>
  </si>
  <si>
    <t>-1535113359</t>
  </si>
  <si>
    <t>753046574</t>
  </si>
  <si>
    <t>-539554951</t>
  </si>
  <si>
    <t>721</t>
  </si>
  <si>
    <t xml:space="preserve"> Zdravotechnika - vnitřní kanalizace</t>
  </si>
  <si>
    <t>721173317</t>
  </si>
  <si>
    <t>Potrubí kanalizační plastové dešťové systém KG DN 160</t>
  </si>
  <si>
    <t>-2020485042</t>
  </si>
  <si>
    <t>721242115</t>
  </si>
  <si>
    <t>Lapač střešních splavenin z PP se zápachovou klapkou a lapacím košem DN 110</t>
  </si>
  <si>
    <t>464740046</t>
  </si>
  <si>
    <t>998721101</t>
  </si>
  <si>
    <t>Přesun hmot tonážní pro vnitřní kanalizace v objektech v do 6 m</t>
  </si>
  <si>
    <t>-1677886147</t>
  </si>
  <si>
    <t>-1517883664</t>
  </si>
  <si>
    <t>1380988555</t>
  </si>
  <si>
    <t>1514005989</t>
  </si>
  <si>
    <t>2128211494</t>
  </si>
  <si>
    <t>689994342</t>
  </si>
  <si>
    <t>-494465964</t>
  </si>
  <si>
    <t>584656649</t>
  </si>
  <si>
    <t>1846489030</t>
  </si>
  <si>
    <t>-1411115019</t>
  </si>
  <si>
    <t>1614420119</t>
  </si>
  <si>
    <t>-943842089</t>
  </si>
  <si>
    <t>06b - Kanalizace - stoky IV. etapa</t>
  </si>
  <si>
    <t>459481429</t>
  </si>
  <si>
    <t>1277300330</t>
  </si>
  <si>
    <t>1768528896</t>
  </si>
  <si>
    <t>119001412</t>
  </si>
  <si>
    <t>Dočasné zajištění potrubí betonového, ŽB nebo kameninového DN do 500</t>
  </si>
  <si>
    <t>1748088983</t>
  </si>
  <si>
    <t>-170728396</t>
  </si>
  <si>
    <t>1220375917</t>
  </si>
  <si>
    <t>-1648550461</t>
  </si>
  <si>
    <t>-128151223</t>
  </si>
  <si>
    <t>251480274</t>
  </si>
  <si>
    <t>82777825</t>
  </si>
  <si>
    <t>742310718</t>
  </si>
  <si>
    <t>2054460601</t>
  </si>
  <si>
    <t>696954121</t>
  </si>
  <si>
    <t>-1631739773</t>
  </si>
  <si>
    <t>-689603774</t>
  </si>
  <si>
    <t>1202532324</t>
  </si>
  <si>
    <t>1993861577</t>
  </si>
  <si>
    <t>-354703732</t>
  </si>
  <si>
    <t>1762751656</t>
  </si>
  <si>
    <t>-1280150681</t>
  </si>
  <si>
    <t>1599560918</t>
  </si>
  <si>
    <t>2036148046</t>
  </si>
  <si>
    <t>-1579291038</t>
  </si>
  <si>
    <t>1162180448</t>
  </si>
  <si>
    <t>383331721</t>
  </si>
  <si>
    <t>-51055252</t>
  </si>
  <si>
    <t>-725829900</t>
  </si>
  <si>
    <t>1689840533</t>
  </si>
  <si>
    <t>-827825660</t>
  </si>
  <si>
    <t>808110176</t>
  </si>
  <si>
    <t>545094332</t>
  </si>
  <si>
    <t>315978624</t>
  </si>
  <si>
    <t>-907285007</t>
  </si>
  <si>
    <t>1484017936</t>
  </si>
  <si>
    <t>RMAT003</t>
  </si>
  <si>
    <t>prstenec betonový vyrovnávací TBW-Q 625/40/120 62,5x4x12 cm</t>
  </si>
  <si>
    <t>-1321222263</t>
  </si>
  <si>
    <t>592241750</t>
  </si>
  <si>
    <t>prstenec betonový vyrovnávací TBW-Q 625/60/120 62,5x6x12 cm</t>
  </si>
  <si>
    <t>976928023</t>
  </si>
  <si>
    <t>592241760</t>
  </si>
  <si>
    <t>prstenec betonový vyrovnávací TBW-Q 625/80/120 62,5x8x12 cm</t>
  </si>
  <si>
    <t>-619805388</t>
  </si>
  <si>
    <t>76287679</t>
  </si>
  <si>
    <t>452112121</t>
  </si>
  <si>
    <t>Osazení betonových prstenců nebo rámů v do 200 mm</t>
  </si>
  <si>
    <t>-1610319959</t>
  </si>
  <si>
    <t>inf 212</t>
  </si>
  <si>
    <t>vyrovnávací prstenec TBW-Q 625/120/120 62,5x12x12 cm</t>
  </si>
  <si>
    <t>604931314</t>
  </si>
  <si>
    <t>871360410</t>
  </si>
  <si>
    <t>Montáž kanalizačního potrubí korugovaného SN 10 z polypropylenu DN 250</t>
  </si>
  <si>
    <t>561249096</t>
  </si>
  <si>
    <t>286147250e</t>
  </si>
  <si>
    <t>trubka kanalizační žebrovaná ULTRA RIB 2 DIN (PP) vnitřní průměr 250mm</t>
  </si>
  <si>
    <t>-466199163</t>
  </si>
  <si>
    <t>871370410</t>
  </si>
  <si>
    <t>Montáž kanalizačního potrubí korugovaného SN 10 z polypropylenu DN 300</t>
  </si>
  <si>
    <t>8567647</t>
  </si>
  <si>
    <t>286147290e</t>
  </si>
  <si>
    <t>trubka kanalizační žebrovaná ULTRA RIB 2 DIN (PP) vnitřní průměr 300mm</t>
  </si>
  <si>
    <t>-1224136494</t>
  </si>
  <si>
    <t>871420410</t>
  </si>
  <si>
    <t>Montáž kanalizačního potrubí korugovaného SN 10 z polypropylenu DN 500</t>
  </si>
  <si>
    <t>1256893979</t>
  </si>
  <si>
    <t>286147370e</t>
  </si>
  <si>
    <t>trubka kanalizační žebrovaná ULTRA RIB 2 DIN (PP) vnitřní průměr 500mm</t>
  </si>
  <si>
    <t>-1657612295</t>
  </si>
  <si>
    <t>615688160</t>
  </si>
  <si>
    <t>-1099299472</t>
  </si>
  <si>
    <t>877360420</t>
  </si>
  <si>
    <t>Montáž odboček na potrubí z PP trub korugovaných DN 250</t>
  </si>
  <si>
    <t>-1333149845</t>
  </si>
  <si>
    <t>286173610</t>
  </si>
  <si>
    <t>odbočka UR2/KG DN 250/160, pro KG 45°</t>
  </si>
  <si>
    <t>1907786734</t>
  </si>
  <si>
    <t>286173670</t>
  </si>
  <si>
    <t>odbočka DN 250/200, pro KG 45°</t>
  </si>
  <si>
    <t>862236610</t>
  </si>
  <si>
    <t>877360430</t>
  </si>
  <si>
    <t>Montáž spojek na potrubí z PP trub korugovaných  DN 250</t>
  </si>
  <si>
    <t>148525366</t>
  </si>
  <si>
    <t>286174220e</t>
  </si>
  <si>
    <t>spojka přesuvná UR2 DN 250</t>
  </si>
  <si>
    <t>393368688</t>
  </si>
  <si>
    <t>877370420</t>
  </si>
  <si>
    <t>Montáž odboček na potrubí z PP trub korugovaných DN 300</t>
  </si>
  <si>
    <t>2014851072</t>
  </si>
  <si>
    <t>286173620</t>
  </si>
  <si>
    <t>odbočka UR2/KG DN 300/160, pro KG 45°</t>
  </si>
  <si>
    <t>-742567111</t>
  </si>
  <si>
    <t>286173680</t>
  </si>
  <si>
    <t>odbočka UR2/KG DN 300/200, pro KG 45°</t>
  </si>
  <si>
    <t>-480814918</t>
  </si>
  <si>
    <t>877370430</t>
  </si>
  <si>
    <t>Montáž spojek na potrubí z PP trub korugovaných  DN 300</t>
  </si>
  <si>
    <t>-1902976719</t>
  </si>
  <si>
    <t>286174230e</t>
  </si>
  <si>
    <t>spojka přesuvná UR2 DN 300</t>
  </si>
  <si>
    <t>-727645962</t>
  </si>
  <si>
    <t>877420420</t>
  </si>
  <si>
    <t>Montáž odboček na potrubí z PP trub korugovaných DN 500</t>
  </si>
  <si>
    <t>-1088166602</t>
  </si>
  <si>
    <t>286173850</t>
  </si>
  <si>
    <t>odbočka DN 500/150 45°</t>
  </si>
  <si>
    <t>-2126182835</t>
  </si>
  <si>
    <t>877420430</t>
  </si>
  <si>
    <t>Montáž spojek na potrubí z PP trub korugovaných  DN 500</t>
  </si>
  <si>
    <t>-1580511186</t>
  </si>
  <si>
    <t>286174250</t>
  </si>
  <si>
    <t>spojka přesuvná PRAGMA+ID 10, DN 500</t>
  </si>
  <si>
    <t>1189488543</t>
  </si>
  <si>
    <t>-914511201</t>
  </si>
  <si>
    <t>-1959273148</t>
  </si>
  <si>
    <t>286173710</t>
  </si>
  <si>
    <t>odbočka UB/KG DN 600/200, pro KG 45°</t>
  </si>
  <si>
    <t>633184361</t>
  </si>
  <si>
    <t>-731656192</t>
  </si>
  <si>
    <t>-1276920881</t>
  </si>
  <si>
    <t>892362121</t>
  </si>
  <si>
    <t>Tlaková zkouška vzduchem potrubí DN 250 těsnícím vakem ucpávkovým</t>
  </si>
  <si>
    <t>1886824302</t>
  </si>
  <si>
    <t>892372121</t>
  </si>
  <si>
    <t>Tlaková zkouška vzduchem potrubí DN 300 těsnícím vakem ucpávkovým</t>
  </si>
  <si>
    <t>868183560</t>
  </si>
  <si>
    <t>892422121</t>
  </si>
  <si>
    <t>Tlaková zkouška vzduchem potrubí DN 500 těsnícím vakem ucpávkovým</t>
  </si>
  <si>
    <t>-111242171</t>
  </si>
  <si>
    <t>-165454033</t>
  </si>
  <si>
    <t>-1218499145</t>
  </si>
  <si>
    <t>592241600</t>
  </si>
  <si>
    <t>skruž betonová s ocelová se stupadly +PE povlakem TBS-Q 1000/250/120 SP 100x25x12 cm</t>
  </si>
  <si>
    <t>196557281</t>
  </si>
  <si>
    <t>592241610</t>
  </si>
  <si>
    <t>skruž betonová s ocelová se stupadly +PE povlakem TBH TBS-Q 1000/500/120 SP 100x50x12 cm</t>
  </si>
  <si>
    <t>-363341816</t>
  </si>
  <si>
    <t>-1708419738</t>
  </si>
  <si>
    <t>59221502153_RAD</t>
  </si>
  <si>
    <t>skruž betonová s ocelová se stupadly +PE povlakem TBH-Q 1000/500/120 SP 100x50x12 cm s čedičovým obkladem</t>
  </si>
  <si>
    <t>-4784165</t>
  </si>
  <si>
    <t>894412411</t>
  </si>
  <si>
    <t>Osazení železobetonových dílců pro šachty skruží přechodových</t>
  </si>
  <si>
    <t>-276174845</t>
  </si>
  <si>
    <t>592241680</t>
  </si>
  <si>
    <t>skruž betonová přechodová TBR-Q 625/600/120 SPK 62,5/100x60x12 cm</t>
  </si>
  <si>
    <t>426149681</t>
  </si>
  <si>
    <t>-381473862</t>
  </si>
  <si>
    <t>592243380</t>
  </si>
  <si>
    <t>dno betonové šachty kanalizační přímé TBZ-Q.1 100/80 V max. 50 100/80x50 cm</t>
  </si>
  <si>
    <t>-300923740</t>
  </si>
  <si>
    <t>-167449919</t>
  </si>
  <si>
    <t>RMAT006</t>
  </si>
  <si>
    <t>dno betonové šachtové kulaté TBZ-Q 500 - 1000/1000/1070/250 s čedičovou vystýlkou a čedič obkladem</t>
  </si>
  <si>
    <t>-1785064367</t>
  </si>
  <si>
    <t>-1635840783</t>
  </si>
  <si>
    <t>-1962605484</t>
  </si>
  <si>
    <t>896 prop 1</t>
  </si>
  <si>
    <t>Dod+mont hlavy spadiště 500/500/200</t>
  </si>
  <si>
    <t>-1624521104</t>
  </si>
  <si>
    <t>896 prop 2</t>
  </si>
  <si>
    <t>Obetonování spadiště C20/25 vč potrubí DN200 a bednění</t>
  </si>
  <si>
    <t>1919041818</t>
  </si>
  <si>
    <t>1578479948</t>
  </si>
  <si>
    <t>453431795</t>
  </si>
  <si>
    <t>899104111</t>
  </si>
  <si>
    <t>Osazení poklopů litinových nebo ocelových včetně rámů hmotnosti nad 150 kg</t>
  </si>
  <si>
    <t>-1326057466</t>
  </si>
  <si>
    <t>213/3</t>
  </si>
  <si>
    <t xml:space="preserve">Poklop D 400 BEGU - s odv., s tlumící vložkou </t>
  </si>
  <si>
    <t>1620460572</t>
  </si>
  <si>
    <t>-985407572</t>
  </si>
  <si>
    <t>899913163</t>
  </si>
  <si>
    <t>Uzavírací manžeta chráničky potrubí DN 250 x 400</t>
  </si>
  <si>
    <t>-1402200422</t>
  </si>
  <si>
    <t>899913165</t>
  </si>
  <si>
    <t>Uzavírací manžeta chráničky potrubí DN 300 x 500</t>
  </si>
  <si>
    <t>1657968497</t>
  </si>
  <si>
    <t>-1434986483</t>
  </si>
  <si>
    <t>9inf02</t>
  </si>
  <si>
    <t>Řízený protlak ocel. chráničky D426 vč. zatažení PP DN250</t>
  </si>
  <si>
    <t>-1933257694</t>
  </si>
  <si>
    <t>9inf03</t>
  </si>
  <si>
    <t>Řízený protlak ocel. chráničky D530 vč. zatažení PP DN300</t>
  </si>
  <si>
    <t>-406630189</t>
  </si>
  <si>
    <t>9inf04</t>
  </si>
  <si>
    <t>Řízený protlak ocel. chráničky D720 vč. zatažení PP DN500</t>
  </si>
  <si>
    <t>-61781107</t>
  </si>
  <si>
    <t>9inf05</t>
  </si>
  <si>
    <t>Řízený protlak ocel. chráničky D920 vč. zatažení PP DN600</t>
  </si>
  <si>
    <t>-1930197624</t>
  </si>
  <si>
    <t>-414156539</t>
  </si>
  <si>
    <t>Přepojení PP600 místo B600 do Š3</t>
  </si>
  <si>
    <t>1355268196</t>
  </si>
  <si>
    <t>-2036750586</t>
  </si>
  <si>
    <t>-1211861271</t>
  </si>
  <si>
    <t>-356916946</t>
  </si>
  <si>
    <t>-710520555</t>
  </si>
  <si>
    <t>997221815</t>
  </si>
  <si>
    <t>Poplatek za uložení betonového odpadu na skládce (skládkovné)</t>
  </si>
  <si>
    <t>-1656821793</t>
  </si>
  <si>
    <t>1254203532</t>
  </si>
  <si>
    <t>-2060957681</t>
  </si>
  <si>
    <t>224672291</t>
  </si>
  <si>
    <t>365153073</t>
  </si>
  <si>
    <t>350260350</t>
  </si>
  <si>
    <t>-1532226157</t>
  </si>
  <si>
    <t>-1388490564</t>
  </si>
  <si>
    <t>113</t>
  </si>
  <si>
    <t>1213866035</t>
  </si>
  <si>
    <t>114</t>
  </si>
  <si>
    <t>-2134125914</t>
  </si>
  <si>
    <t>-1654068351</t>
  </si>
  <si>
    <t>-2105227447</t>
  </si>
  <si>
    <t>-1206430223</t>
  </si>
  <si>
    <t>-2131904658</t>
  </si>
  <si>
    <t>-1857097186</t>
  </si>
  <si>
    <t>06d - Kanalizace - přípojky - IV. etapa</t>
  </si>
  <si>
    <t>-245086804</t>
  </si>
  <si>
    <t>-1584342947</t>
  </si>
  <si>
    <t>1691034498</t>
  </si>
  <si>
    <t>-1465247637</t>
  </si>
  <si>
    <t>2042066246</t>
  </si>
  <si>
    <t>-1336543768</t>
  </si>
  <si>
    <t>462440586</t>
  </si>
  <si>
    <t>218909906</t>
  </si>
  <si>
    <t>-1714708802</t>
  </si>
  <si>
    <t>-209736396</t>
  </si>
  <si>
    <t>809828481</t>
  </si>
  <si>
    <t>-797996193</t>
  </si>
  <si>
    <t>1972307271</t>
  </si>
  <si>
    <t>-531053172</t>
  </si>
  <si>
    <t>-738986684</t>
  </si>
  <si>
    <t>-351670982</t>
  </si>
  <si>
    <t>-1473463395</t>
  </si>
  <si>
    <t>1722662621</t>
  </si>
  <si>
    <t>-451449554</t>
  </si>
  <si>
    <t>-925851357</t>
  </si>
  <si>
    <t>-1822650690</t>
  </si>
  <si>
    <t>638816769</t>
  </si>
  <si>
    <t>1095983914</t>
  </si>
  <si>
    <t>-923343224</t>
  </si>
  <si>
    <t>407096038</t>
  </si>
  <si>
    <t>1974898301</t>
  </si>
  <si>
    <t>831150998</t>
  </si>
  <si>
    <t>-748586929</t>
  </si>
  <si>
    <t>1161879699</t>
  </si>
  <si>
    <t>-1250709615</t>
  </si>
  <si>
    <t>993275014</t>
  </si>
  <si>
    <t>306059426</t>
  </si>
  <si>
    <t>-1222641979</t>
  </si>
  <si>
    <t>2146173619</t>
  </si>
  <si>
    <t>-1158246409</t>
  </si>
  <si>
    <t>1675158617</t>
  </si>
  <si>
    <t>-45290102</t>
  </si>
  <si>
    <t>-847094003</t>
  </si>
  <si>
    <t>356082404</t>
  </si>
  <si>
    <t>190676253</t>
  </si>
  <si>
    <t>-1760353435</t>
  </si>
  <si>
    <t>157049472</t>
  </si>
  <si>
    <t>1202961881</t>
  </si>
  <si>
    <t>1533586607</t>
  </si>
  <si>
    <t>skruž betonová pro uliční vpusť středová TBV-Q 450 / 570 / 6d, středová skruž</t>
  </si>
  <si>
    <t>1074269711</t>
  </si>
  <si>
    <t>-44600860</t>
  </si>
  <si>
    <t>1819693397</t>
  </si>
  <si>
    <t>-1518137721</t>
  </si>
  <si>
    <t>1221214226</t>
  </si>
  <si>
    <t>800559199</t>
  </si>
  <si>
    <t>919735123</t>
  </si>
  <si>
    <t>Řezání stávajícího betonového krytu hl do 150 mm</t>
  </si>
  <si>
    <t>1594170991</t>
  </si>
  <si>
    <t>-469038330</t>
  </si>
  <si>
    <t>113107031</t>
  </si>
  <si>
    <t>Odstranění podkladu plochy do 15 m2 z betonu prostého tl 150 mm při překopech inž sítí</t>
  </si>
  <si>
    <t>-1597033727</t>
  </si>
  <si>
    <t>-771782015</t>
  </si>
  <si>
    <t>739503461</t>
  </si>
  <si>
    <t>2051482972</t>
  </si>
  <si>
    <t>458116610</t>
  </si>
  <si>
    <t>-521809574</t>
  </si>
  <si>
    <t>2104236418</t>
  </si>
  <si>
    <t>-1140955004</t>
  </si>
  <si>
    <t>-1259665781</t>
  </si>
  <si>
    <t>612724650</t>
  </si>
  <si>
    <t>1841487004</t>
  </si>
  <si>
    <t>-14939438</t>
  </si>
  <si>
    <t>1888638108</t>
  </si>
  <si>
    <t>-886766139</t>
  </si>
  <si>
    <t>696719993</t>
  </si>
  <si>
    <t>2098399957</t>
  </si>
  <si>
    <t>-585893792</t>
  </si>
  <si>
    <t>-1739874739</t>
  </si>
  <si>
    <t>-802407460</t>
  </si>
  <si>
    <t>-1562546274</t>
  </si>
  <si>
    <t>1278972560</t>
  </si>
  <si>
    <t>855496551</t>
  </si>
  <si>
    <t>07a - Vodovod - řady III. etapa</t>
  </si>
  <si>
    <t>462761402</t>
  </si>
  <si>
    <t>-1512777937</t>
  </si>
  <si>
    <t>1920301359</t>
  </si>
  <si>
    <t>-519803626</t>
  </si>
  <si>
    <t>-330869840</t>
  </si>
  <si>
    <t>53038659</t>
  </si>
  <si>
    <t>808039691</t>
  </si>
  <si>
    <t>-622857498</t>
  </si>
  <si>
    <t>63082261</t>
  </si>
  <si>
    <t>997690169</t>
  </si>
  <si>
    <t>854750197</t>
  </si>
  <si>
    <t>-1040867382</t>
  </si>
  <si>
    <t>-1409552581</t>
  </si>
  <si>
    <t>-1425954056</t>
  </si>
  <si>
    <t>1475803585</t>
  </si>
  <si>
    <t>1394117231</t>
  </si>
  <si>
    <t>1305330878</t>
  </si>
  <si>
    <t>1595992218</t>
  </si>
  <si>
    <t>700624525</t>
  </si>
  <si>
    <t>1042385446</t>
  </si>
  <si>
    <t>-1139229666</t>
  </si>
  <si>
    <t>1032188017</t>
  </si>
  <si>
    <t>-1647605912</t>
  </si>
  <si>
    <t>612183948</t>
  </si>
  <si>
    <t>1440681120</t>
  </si>
  <si>
    <t>-679330005</t>
  </si>
  <si>
    <t>-1792460519</t>
  </si>
  <si>
    <t>1334752578</t>
  </si>
  <si>
    <t>662057936</t>
  </si>
  <si>
    <t>1426317510</t>
  </si>
  <si>
    <t>2066929983</t>
  </si>
  <si>
    <t>857261141</t>
  </si>
  <si>
    <t>Montáž litinových tvarovek jednoosých hrdlových otevřený výkop s těsnícím spojem DE 110</t>
  </si>
  <si>
    <t>-392456095</t>
  </si>
  <si>
    <t>043011011016</t>
  </si>
  <si>
    <t>SPOJKA S2000	110/110</t>
  </si>
  <si>
    <t>-440471947</t>
  </si>
  <si>
    <t>871251211</t>
  </si>
  <si>
    <t>Montáž potrubí z PE100 SDR 11 otevřený výkop svařovaných elektrotvarovkou D 110 x 10,0 mm</t>
  </si>
  <si>
    <t>-1954415458</t>
  </si>
  <si>
    <t>286159320</t>
  </si>
  <si>
    <t>trubka vodovodní tlaková RC protect (PE 100 RC) 110x10 SDR 11, kotouče 100 m</t>
  </si>
  <si>
    <t>-1438113549</t>
  </si>
  <si>
    <t>286148981</t>
  </si>
  <si>
    <t>oblouk 30°, SDR 11, PE 100 RC, PN 16, d 110</t>
  </si>
  <si>
    <t>1377181745</t>
  </si>
  <si>
    <t>286148980</t>
  </si>
  <si>
    <t>oblouk 45°, SDR 11, PE 100 RC, PN 16, d 110</t>
  </si>
  <si>
    <t>-561971183</t>
  </si>
  <si>
    <t>877261101</t>
  </si>
  <si>
    <t>Montáž elektrospojek na potrubí z PE trub d 110</t>
  </si>
  <si>
    <t>-1712664281</t>
  </si>
  <si>
    <t>286159750</t>
  </si>
  <si>
    <t>elektrospojka SDR 11, PE 100, PN 16 d 110</t>
  </si>
  <si>
    <t>-729914818</t>
  </si>
  <si>
    <t>892271111</t>
  </si>
  <si>
    <t>Tlaková zkouška vodou potrubí DN 100 nebo 125</t>
  </si>
  <si>
    <t>-1739766457</t>
  </si>
  <si>
    <t>892273122</t>
  </si>
  <si>
    <t>Proplach a dezinfekce vodovodního potrubí DN od 80 do 125</t>
  </si>
  <si>
    <t>1458287856</t>
  </si>
  <si>
    <t>892372111</t>
  </si>
  <si>
    <t>Zabezpečení konců potrubí DN do 300 při tlakových zkouškách vodou</t>
  </si>
  <si>
    <t>-425205582</t>
  </si>
  <si>
    <t>899721111</t>
  </si>
  <si>
    <t>Signalizační vodič DN do 150 mm na potrubí PVC</t>
  </si>
  <si>
    <t>898668419</t>
  </si>
  <si>
    <t>-1591005286</t>
  </si>
  <si>
    <t>9inf06</t>
  </si>
  <si>
    <t>Řízený protlak ocel. chráničky D219 vč. zatažení PP110</t>
  </si>
  <si>
    <t>1422788300</t>
  </si>
  <si>
    <t>-276405727</t>
  </si>
  <si>
    <t>736367202</t>
  </si>
  <si>
    <t>315602136</t>
  </si>
  <si>
    <t>-580433740</t>
  </si>
  <si>
    <t>-544192326</t>
  </si>
  <si>
    <t>-1818701155</t>
  </si>
  <si>
    <t>1246755685</t>
  </si>
  <si>
    <t>1641194763</t>
  </si>
  <si>
    <t>-1086307128</t>
  </si>
  <si>
    <t>-2089898739</t>
  </si>
  <si>
    <t>1547323606</t>
  </si>
  <si>
    <t>-618990849</t>
  </si>
  <si>
    <t>1671798404</t>
  </si>
  <si>
    <t>094103106</t>
  </si>
  <si>
    <t>VN - Požárně bezpečnostní opatření  - dodávka a montáže materiálů a požárně bezpečnostních zařízení dle požárně bezpečnostního řešení stavby, které nejsou součástí výkazu výměr  (např. PHP, označení únikových cest)</t>
  </si>
  <si>
    <t>1050661728</t>
  </si>
  <si>
    <t>-1596585557</t>
  </si>
  <si>
    <t>094103108</t>
  </si>
  <si>
    <t>VN - Náklady spojené se zajištěním pitné vody po dobu odstávky vodovodního řadu (cisterna, suchovod apod.)</t>
  </si>
  <si>
    <t>862510873</t>
  </si>
  <si>
    <t>-1135938923</t>
  </si>
  <si>
    <t>1774301540</t>
  </si>
  <si>
    <t>1738666697</t>
  </si>
  <si>
    <t>554344251</t>
  </si>
  <si>
    <t>438029217</t>
  </si>
  <si>
    <t>07b - Vodovod - řady IV. etapa</t>
  </si>
  <si>
    <t>-197766131</t>
  </si>
  <si>
    <t>1369026494</t>
  </si>
  <si>
    <t>-1926779001</t>
  </si>
  <si>
    <t>-1464677220</t>
  </si>
  <si>
    <t>-1941849383</t>
  </si>
  <si>
    <t>-1867088843</t>
  </si>
  <si>
    <t>-223178427</t>
  </si>
  <si>
    <t>1432555392</t>
  </si>
  <si>
    <t>-4142014</t>
  </si>
  <si>
    <t>-1659187076</t>
  </si>
  <si>
    <t>-1819866505</t>
  </si>
  <si>
    <t>395927681</t>
  </si>
  <si>
    <t>1412888830</t>
  </si>
  <si>
    <t>1317367031</t>
  </si>
  <si>
    <t>1862085105</t>
  </si>
  <si>
    <t>-2064133969</t>
  </si>
  <si>
    <t>-28320951</t>
  </si>
  <si>
    <t>185177764</t>
  </si>
  <si>
    <t>-638573865</t>
  </si>
  <si>
    <t>-411098207</t>
  </si>
  <si>
    <t>1102390207</t>
  </si>
  <si>
    <t>-1498702963</t>
  </si>
  <si>
    <t>444241688</t>
  </si>
  <si>
    <t>-1926759791</t>
  </si>
  <si>
    <t>-108314053</t>
  </si>
  <si>
    <t>2138519453</t>
  </si>
  <si>
    <t>1728857043</t>
  </si>
  <si>
    <t>-1513321314</t>
  </si>
  <si>
    <t>-172847347</t>
  </si>
  <si>
    <t>-767957380</t>
  </si>
  <si>
    <t>850315121</t>
  </si>
  <si>
    <t>Výřez nebo výsek na potrubí z trub litinových tlakových nebo plastických hmot DN 150</t>
  </si>
  <si>
    <t>-1116005048</t>
  </si>
  <si>
    <t>857242122</t>
  </si>
  <si>
    <t>Montáž litinových tvarovek jednoosých přírubových otevřený výkop DN 80</t>
  </si>
  <si>
    <t>897625016</t>
  </si>
  <si>
    <t>505008020016</t>
  </si>
  <si>
    <t>KOLENO PATNÍ PŘÍRUBOVÉ DLOUHÉ DN 80</t>
  </si>
  <si>
    <t>450694919</t>
  </si>
  <si>
    <t>1464463013</t>
  </si>
  <si>
    <t>-488884890</t>
  </si>
  <si>
    <t>857262122</t>
  </si>
  <si>
    <t>Montáž litinových tvarovek jednoosých přírubových otevřený výkop DN 100</t>
  </si>
  <si>
    <t>-1253561081</t>
  </si>
  <si>
    <t>040010011016</t>
  </si>
  <si>
    <t>PŘÍRUBA S2000	100/110</t>
  </si>
  <si>
    <t>-1063051436</t>
  </si>
  <si>
    <t>857263131</t>
  </si>
  <si>
    <t>Montáž litinových tvarovek odbočných hrdlových otevřený výkop s integrovaným těsněním DN 100</t>
  </si>
  <si>
    <t>-1292385518</t>
  </si>
  <si>
    <t>851010010016</t>
  </si>
  <si>
    <t>TVAROVKA T KUS	100-100</t>
  </si>
  <si>
    <t>1319645462</t>
  </si>
  <si>
    <t>851010008016</t>
  </si>
  <si>
    <t>TVAROVKA T KUS	100-80</t>
  </si>
  <si>
    <t>-1099445065</t>
  </si>
  <si>
    <t>857312122</t>
  </si>
  <si>
    <t>Montáž litinových tvarovek jednoosých přírubových otevřený výkop DN 150</t>
  </si>
  <si>
    <t>264411411</t>
  </si>
  <si>
    <t>760215017016</t>
  </si>
  <si>
    <t>PŘÍRUBA - TAH - LITINA	150/170</t>
  </si>
  <si>
    <t>-1413480934</t>
  </si>
  <si>
    <t>040015016016</t>
  </si>
  <si>
    <t>PŘÍRUBA S2000	150/160</t>
  </si>
  <si>
    <t>1263897085</t>
  </si>
  <si>
    <t>857313131</t>
  </si>
  <si>
    <t>Montáž litinových tvarovek odbočných hrdlových otevřený výkop s integrovaným těsněním DN 150</t>
  </si>
  <si>
    <t>-546601354</t>
  </si>
  <si>
    <t>851015008016</t>
  </si>
  <si>
    <t>TVAROVKA T KUS	150-80</t>
  </si>
  <si>
    <t>-1833625557</t>
  </si>
  <si>
    <t>851015010016</t>
  </si>
  <si>
    <t xml:space="preserve">TVAROVKA T KUS  150-100	</t>
  </si>
  <si>
    <t>281556516</t>
  </si>
  <si>
    <t>851015015016</t>
  </si>
  <si>
    <t xml:space="preserve">TVAROVKA T KUS  150-150	</t>
  </si>
  <si>
    <t>1238643296</t>
  </si>
  <si>
    <t>-714417279</t>
  </si>
  <si>
    <t>35861220</t>
  </si>
  <si>
    <t>-1026380857</t>
  </si>
  <si>
    <t>871321211</t>
  </si>
  <si>
    <t>Montáž potrubí z PE100 SDR 11 otevřený výkop svařovaných na tupo D 160 x 14,6 mm</t>
  </si>
  <si>
    <t>-194910120</t>
  </si>
  <si>
    <t>286159350</t>
  </si>
  <si>
    <t>trubka vodovodní tlaková RC protect (PE 100 RC) 160x14,6 SDR 11 tyče 12 m</t>
  </si>
  <si>
    <t>-772034723</t>
  </si>
  <si>
    <t>286149010</t>
  </si>
  <si>
    <t>oblouk 45°, SDR 11, PE 100 RC, PN 16, d 160</t>
  </si>
  <si>
    <t>1818845605</t>
  </si>
  <si>
    <t>286149011</t>
  </si>
  <si>
    <t>oblouk 22°, SDR 11, PE 100 RC, PN 16, d 160</t>
  </si>
  <si>
    <t>861706030</t>
  </si>
  <si>
    <t>286149012</t>
  </si>
  <si>
    <t>oblouk 11°, SDR 11, PE 100 RC, PN 16, d 160</t>
  </si>
  <si>
    <t>980488703</t>
  </si>
  <si>
    <t>-1845463805</t>
  </si>
  <si>
    <t>95173883</t>
  </si>
  <si>
    <t>877321101</t>
  </si>
  <si>
    <t>Montáž elektrospojek na potrubí z PE trub d 160</t>
  </si>
  <si>
    <t>1675212775</t>
  </si>
  <si>
    <t>286159780</t>
  </si>
  <si>
    <t>elektrospojka SDR 11, PE 100, PN 16 d 160</t>
  </si>
  <si>
    <t>-1975983564</t>
  </si>
  <si>
    <t>891241112</t>
  </si>
  <si>
    <t>Montáž vodovodních šoupátek otevřený výkop DN 80</t>
  </si>
  <si>
    <t>321331883</t>
  </si>
  <si>
    <t>470108000016</t>
  </si>
  <si>
    <t>ŠOUPĚ PŘÍRUBOVÉ DLOUHÉ E1 CZ	80</t>
  </si>
  <si>
    <t>-1345719346</t>
  </si>
  <si>
    <t>891247111</t>
  </si>
  <si>
    <t>Montáž hydrantů podzemních DN 80</t>
  </si>
  <si>
    <t>-96269330</t>
  </si>
  <si>
    <t>D49008015016</t>
  </si>
  <si>
    <t>HYDRANT PODZEMNÍ PLNOPRŮTOKOVÝ 80/1,50 m</t>
  </si>
  <si>
    <t>KS</t>
  </si>
  <si>
    <t>-443172470</t>
  </si>
  <si>
    <t>891247211</t>
  </si>
  <si>
    <t>Montáž hydrantů nadzemních DN 80</t>
  </si>
  <si>
    <t>-1522758261</t>
  </si>
  <si>
    <t>422736820</t>
  </si>
  <si>
    <t>hydrant nadzemní DN80 tvárná litina, AVK 12.5.1 dvojitý uzávěr s koulí výška krytí 1500 mm</t>
  </si>
  <si>
    <t>-736404732</t>
  </si>
  <si>
    <t>891261112</t>
  </si>
  <si>
    <t>Montáž vodovodních šoupátek otevřený výkop DN 100</t>
  </si>
  <si>
    <t>1781447483</t>
  </si>
  <si>
    <t>470110000016	ŠOUP</t>
  </si>
  <si>
    <t>ŠOUPĚ PŘÍRUBOVÉ DLOUHÉ E1 CZ	100</t>
  </si>
  <si>
    <t>-1616644893</t>
  </si>
  <si>
    <t>891311112</t>
  </si>
  <si>
    <t>Montáž vodovodních šoupátek otevřený výkop DN 150</t>
  </si>
  <si>
    <t>-2058957098</t>
  </si>
  <si>
    <t>470115000016</t>
  </si>
  <si>
    <t>ŠOUPĚ PŘÍRUBOVÉ DLOUHÉ E1 CZ	150</t>
  </si>
  <si>
    <t>1898881628</t>
  </si>
  <si>
    <t>960113018004</t>
  </si>
  <si>
    <t>SOUPRAVA ZEMNÍ TELESKOPICKÁ DOM. ŠOUPÁTKA-1,3-1,8	3/4"-2" (1,3-1,8m)</t>
  </si>
  <si>
    <t>-1561130733</t>
  </si>
  <si>
    <t>-366841688</t>
  </si>
  <si>
    <t>2104290585</t>
  </si>
  <si>
    <t>892351111</t>
  </si>
  <si>
    <t>Tlaková zkouška vodou potrubí DN 150 nebo 200</t>
  </si>
  <si>
    <t>-604340515</t>
  </si>
  <si>
    <t>892353122</t>
  </si>
  <si>
    <t>Proplach a dezinfekce vodovodního potrubí DN 150 nebo 200</t>
  </si>
  <si>
    <t>1189889173</t>
  </si>
  <si>
    <t>-1828756844</t>
  </si>
  <si>
    <t>899121102</t>
  </si>
  <si>
    <t>Osazení poklopů plastových šoupátkových</t>
  </si>
  <si>
    <t>-398709516</t>
  </si>
  <si>
    <t>165000000003</t>
  </si>
  <si>
    <t>POKLOP ULIČNÍ TĚŽKÝ</t>
  </si>
  <si>
    <t>526686842</t>
  </si>
  <si>
    <t>348100000000</t>
  </si>
  <si>
    <t>PODKLAD. DESKA UNI</t>
  </si>
  <si>
    <t>910690937</t>
  </si>
  <si>
    <t>899401113</t>
  </si>
  <si>
    <t>Osazení poklopů litinových hydrantových</t>
  </si>
  <si>
    <t>569159952</t>
  </si>
  <si>
    <t>195000000002</t>
  </si>
  <si>
    <t xml:space="preserve">HYDRANTOVÝ POKLOP 21 kg </t>
  </si>
  <si>
    <t>1600322091</t>
  </si>
  <si>
    <t>348200000000</t>
  </si>
  <si>
    <t>PODKLAD. DESKA POD HYDRANT.POKLOP</t>
  </si>
  <si>
    <t>808547179</t>
  </si>
  <si>
    <t>899712111</t>
  </si>
  <si>
    <t>Orientační tabulky na zdivu</t>
  </si>
  <si>
    <t>338992193</t>
  </si>
  <si>
    <t>1656028480</t>
  </si>
  <si>
    <t>-594392800</t>
  </si>
  <si>
    <t>899913142</t>
  </si>
  <si>
    <t>Uzavírací manžeta chráničky potrubí DN 100 x 200</t>
  </si>
  <si>
    <t>-530023411</t>
  </si>
  <si>
    <t>899913153</t>
  </si>
  <si>
    <t>Uzavírací manžeta chráničky potrubí DN 150 x 300</t>
  </si>
  <si>
    <t>-2015723906</t>
  </si>
  <si>
    <t>28485976</t>
  </si>
  <si>
    <t>9inf07</t>
  </si>
  <si>
    <t>Řízený protlak ocel. chráničky D273 vč. zatažení PP160</t>
  </si>
  <si>
    <t>-968674722</t>
  </si>
  <si>
    <t>-613513587</t>
  </si>
  <si>
    <t>1487324722</t>
  </si>
  <si>
    <t>145990497</t>
  </si>
  <si>
    <t>1806262638</t>
  </si>
  <si>
    <t>-918358163</t>
  </si>
  <si>
    <t>353217398</t>
  </si>
  <si>
    <t>-2090817725</t>
  </si>
  <si>
    <t>-1472771558</t>
  </si>
  <si>
    <t>-298429543</t>
  </si>
  <si>
    <t>-156548415</t>
  </si>
  <si>
    <t>-1564916737</t>
  </si>
  <si>
    <t>-1871016408</t>
  </si>
  <si>
    <t>870588288</t>
  </si>
  <si>
    <t>520225576</t>
  </si>
  <si>
    <t>-1416911140</t>
  </si>
  <si>
    <t>703655324</t>
  </si>
  <si>
    <t>1431281522</t>
  </si>
  <si>
    <t>-1530543508</t>
  </si>
  <si>
    <t>1585531191</t>
  </si>
  <si>
    <t>-681591730</t>
  </si>
  <si>
    <t>1859481855</t>
  </si>
  <si>
    <t>07c - Vodovod - přípojky III. etapa</t>
  </si>
  <si>
    <t>-1121649122</t>
  </si>
  <si>
    <t>199893902</t>
  </si>
  <si>
    <t>-755591174</t>
  </si>
  <si>
    <t>1742544045</t>
  </si>
  <si>
    <t>-1006404183</t>
  </si>
  <si>
    <t>2079581898</t>
  </si>
  <si>
    <t>-554546698</t>
  </si>
  <si>
    <t>-1033431759</t>
  </si>
  <si>
    <t>2073342521</t>
  </si>
  <si>
    <t>1337458516</t>
  </si>
  <si>
    <t>-2068605393</t>
  </si>
  <si>
    <t>662294378</t>
  </si>
  <si>
    <t>-1179081479</t>
  </si>
  <si>
    <t>-1171415584</t>
  </si>
  <si>
    <t>1256106566</t>
  </si>
  <si>
    <t>-165679709</t>
  </si>
  <si>
    <t>1298270663</t>
  </si>
  <si>
    <t>1230854218</t>
  </si>
  <si>
    <t>-1148644982</t>
  </si>
  <si>
    <t>558103171</t>
  </si>
  <si>
    <t>626030554</t>
  </si>
  <si>
    <t>-257732758</t>
  </si>
  <si>
    <t>-1404319730</t>
  </si>
  <si>
    <t>1710826006</t>
  </si>
  <si>
    <t>-589777792</t>
  </si>
  <si>
    <t>-1587068118</t>
  </si>
  <si>
    <t>2076280475</t>
  </si>
  <si>
    <t>593579258</t>
  </si>
  <si>
    <t>871181141</t>
  </si>
  <si>
    <t>Montáž potrubí z PE100 SDR 11 otevřený výkop svařovaných na tupo D 50 x 4,6 mm</t>
  </si>
  <si>
    <t>-159163324</t>
  </si>
  <si>
    <t>286135970</t>
  </si>
  <si>
    <t>potrubí dvouvrstvé PE100 s 10% signalizační vrstvou, SDR 11, 50x4,6. L=12m</t>
  </si>
  <si>
    <t>-1583961077</t>
  </si>
  <si>
    <t>871211141</t>
  </si>
  <si>
    <t>Montáž potrubí z PE100 SDR 11 otevřený výkop svařovaných na tupo D 63 x 5,8 mm</t>
  </si>
  <si>
    <t>-1190677303</t>
  </si>
  <si>
    <t>286135980</t>
  </si>
  <si>
    <t>potrubí dvouvrstvé PE100 s 10% signalizační vrstvou, SDR 11, 63x5,8. L=12m</t>
  </si>
  <si>
    <t>-489882049</t>
  </si>
  <si>
    <t>879181111</t>
  </si>
  <si>
    <t>Montáž vodovodní přípojky na potrubí DN 40</t>
  </si>
  <si>
    <t>-1747977624</t>
  </si>
  <si>
    <t>630005005016</t>
  </si>
  <si>
    <t>TVAROVKA ISO SPOJKA	50-50</t>
  </si>
  <si>
    <t>-1904690266</t>
  </si>
  <si>
    <t>879211111</t>
  </si>
  <si>
    <t>Montáž vodovodní přípojky na potrubí DN 50</t>
  </si>
  <si>
    <t>-309617902</t>
  </si>
  <si>
    <t>630006306316</t>
  </si>
  <si>
    <t>TVAROVKA ISO SPOJKA	63-63</t>
  </si>
  <si>
    <t>-1683117564</t>
  </si>
  <si>
    <t>891181112</t>
  </si>
  <si>
    <t>Montáž vodovodních šoupátek otevřený výkop DN 40</t>
  </si>
  <si>
    <t>-1793177077</t>
  </si>
  <si>
    <t>280005404016</t>
  </si>
  <si>
    <t>ŠOUPÁTKO ISO DOMOVNÍ PŘÍPOJKY	40-2"</t>
  </si>
  <si>
    <t>-1543711341</t>
  </si>
  <si>
    <t>891211112</t>
  </si>
  <si>
    <t>Montáž vodovodních šoupátek otevřený výkop DN 50</t>
  </si>
  <si>
    <t>-1936981449</t>
  </si>
  <si>
    <t>280006405016</t>
  </si>
  <si>
    <t>ŠOUPÁTKO ISO DOMOVNÍ PŘÍPOJKY	50-2"</t>
  </si>
  <si>
    <t>1837685649</t>
  </si>
  <si>
    <t>SOUPRAVA ZEMNÍ TELESKOPICKÁ DOM. ŠOUPÁTKA-1,3-1,8	3/4"-2" (1,3-1,8m)</t>
  </si>
  <si>
    <t>1919050028</t>
  </si>
  <si>
    <t>891269111</t>
  </si>
  <si>
    <t>Montáž navrtávacích pasů na potrubí z jakýchkoli trub DN 100</t>
  </si>
  <si>
    <t>-485862978</t>
  </si>
  <si>
    <t>337010006477</t>
  </si>
  <si>
    <t>PAS NAVRTÁVACÍ HACOM UZAVÍRACÍ	100-6/4''</t>
  </si>
  <si>
    <t>1365066885</t>
  </si>
  <si>
    <t>337010000277</t>
  </si>
  <si>
    <t>PAS NAVRTÁVACÍ HACOM UZAVÍRACÍ	100-2''</t>
  </si>
  <si>
    <t>819823237</t>
  </si>
  <si>
    <t>892233122</t>
  </si>
  <si>
    <t>Proplach a dezinfekce vodovodního potrubí DN od 40 do 70</t>
  </si>
  <si>
    <t>-1853036307</t>
  </si>
  <si>
    <t>892241111</t>
  </si>
  <si>
    <t>Tlaková zkouška vodou potrubí do 80</t>
  </si>
  <si>
    <t>-357710751</t>
  </si>
  <si>
    <t>892372110</t>
  </si>
  <si>
    <t>Zabezpečení konců potrubí DN do 50 při tlakových zkouškách vodou</t>
  </si>
  <si>
    <t>-732683725</t>
  </si>
  <si>
    <t>899401112</t>
  </si>
  <si>
    <t>Osazení poklopů litinových šoupátkových</t>
  </si>
  <si>
    <t>-494823917</t>
  </si>
  <si>
    <t>-276536114</t>
  </si>
  <si>
    <t>934289817</t>
  </si>
  <si>
    <t>-2082316310</t>
  </si>
  <si>
    <t>-866900227</t>
  </si>
  <si>
    <t>-976120529</t>
  </si>
  <si>
    <t>1979972396</t>
  </si>
  <si>
    <t>760972274</t>
  </si>
  <si>
    <t>-1654894754</t>
  </si>
  <si>
    <t>-1907263884</t>
  </si>
  <si>
    <t>1194928144</t>
  </si>
  <si>
    <t>1747296290</t>
  </si>
  <si>
    <t>1415144322</t>
  </si>
  <si>
    <t>-117222891</t>
  </si>
  <si>
    <t>-440290939</t>
  </si>
  <si>
    <t>1274482906</t>
  </si>
  <si>
    <t>-1619971224</t>
  </si>
  <si>
    <t>2145658430</t>
  </si>
  <si>
    <t>-1331650269</t>
  </si>
  <si>
    <t>-344572685</t>
  </si>
  <si>
    <t>-2100192464</t>
  </si>
  <si>
    <t>1543388423</t>
  </si>
  <si>
    <t>-1464798733</t>
  </si>
  <si>
    <t>665021932</t>
  </si>
  <si>
    <t>-1599446651</t>
  </si>
  <si>
    <t>1401185606</t>
  </si>
  <si>
    <t>-915675170</t>
  </si>
  <si>
    <t>07d - Vodovod - přípojky IV. etapa</t>
  </si>
  <si>
    <t>1209582257</t>
  </si>
  <si>
    <t>1687906919</t>
  </si>
  <si>
    <t>259633460</t>
  </si>
  <si>
    <t>-1870353183</t>
  </si>
  <si>
    <t>-687677988</t>
  </si>
  <si>
    <t>380382580</t>
  </si>
  <si>
    <t>606076317</t>
  </si>
  <si>
    <t>1450838750</t>
  </si>
  <si>
    <t>221052462</t>
  </si>
  <si>
    <t>1815349293</t>
  </si>
  <si>
    <t>289078752</t>
  </si>
  <si>
    <t>-1762319898</t>
  </si>
  <si>
    <t>2085021016</t>
  </si>
  <si>
    <t>783563485</t>
  </si>
  <si>
    <t>72988905</t>
  </si>
  <si>
    <t>-152462248</t>
  </si>
  <si>
    <t>-1073413558</t>
  </si>
  <si>
    <t>1785383495</t>
  </si>
  <si>
    <t>-1622264377</t>
  </si>
  <si>
    <t>-1023187491</t>
  </si>
  <si>
    <t>478034444</t>
  </si>
  <si>
    <t>-865531133</t>
  </si>
  <si>
    <t>1399575017</t>
  </si>
  <si>
    <t>-1349592798</t>
  </si>
  <si>
    <t>-2032865033</t>
  </si>
  <si>
    <t>170130567</t>
  </si>
  <si>
    <t>-1306289749</t>
  </si>
  <si>
    <t>1018183510</t>
  </si>
  <si>
    <t>871171141</t>
  </si>
  <si>
    <t>Montáž potrubí z PE100 SDR 11 otevřený výkop svařovaných na tupo D 40 x 3,7 mm</t>
  </si>
  <si>
    <t>-2002192774</t>
  </si>
  <si>
    <t>286135960</t>
  </si>
  <si>
    <t>potrubí dvouvrstvé PE100 s 10% signalizační vrstvou, SDR 11, 40x3,7. L=12m</t>
  </si>
  <si>
    <t>1959752369</t>
  </si>
  <si>
    <t>-1339017723</t>
  </si>
  <si>
    <t>-2080101537</t>
  </si>
  <si>
    <t>-1067982459</t>
  </si>
  <si>
    <t>545295657</t>
  </si>
  <si>
    <t>950144010</t>
  </si>
  <si>
    <t>280000103216</t>
  </si>
  <si>
    <t>ŠOUPÁTKO ISO DOMOVNÍ PŘÍPOJKY	32-5/4"</t>
  </si>
  <si>
    <t>-1689530541</t>
  </si>
  <si>
    <t>-1312266482</t>
  </si>
  <si>
    <t>ŠOUPÁTKO ISO DOMOVNÍ PŘÍPOJKY	50-2"</t>
  </si>
  <si>
    <t>-1597979328</t>
  </si>
  <si>
    <t>-1002491430</t>
  </si>
  <si>
    <t>-1643974570</t>
  </si>
  <si>
    <t>PAS NAVRTÁVACÍ HACOM UZAVÍRACÍ	100-6/4''</t>
  </si>
  <si>
    <t>-1595235892</t>
  </si>
  <si>
    <t>891319111</t>
  </si>
  <si>
    <t>Montáž navrtávacích pasů na potrubí z jakýchkoli trub DN 150</t>
  </si>
  <si>
    <t>1906605754</t>
  </si>
  <si>
    <t>531016006416</t>
  </si>
  <si>
    <t>PAS NAVRTÁVACÍ UZAVÍRACÍ HAKU	160-6/4''</t>
  </si>
  <si>
    <t>-1882916532</t>
  </si>
  <si>
    <t>531016000216</t>
  </si>
  <si>
    <t>PAS NAVRTÁVACÍ UZAVÍRACÍ HAKU	160-2''</t>
  </si>
  <si>
    <t>1554240060</t>
  </si>
  <si>
    <t>-2078899272</t>
  </si>
  <si>
    <t>1374717344</t>
  </si>
  <si>
    <t>1353487597</t>
  </si>
  <si>
    <t>1976521457</t>
  </si>
  <si>
    <t>162584963</t>
  </si>
  <si>
    <t>-1446320759</t>
  </si>
  <si>
    <t>1855883887</t>
  </si>
  <si>
    <t>1838417227</t>
  </si>
  <si>
    <t>1634692177</t>
  </si>
  <si>
    <t>-1951770711</t>
  </si>
  <si>
    <t>-1904345277</t>
  </si>
  <si>
    <t>-1470873550</t>
  </si>
  <si>
    <t>649808639</t>
  </si>
  <si>
    <t>-1606293782</t>
  </si>
  <si>
    <t>-467551731</t>
  </si>
  <si>
    <t>886418367</t>
  </si>
  <si>
    <t>-1894013373</t>
  </si>
  <si>
    <t>-853505384</t>
  </si>
  <si>
    <t>-84330901</t>
  </si>
  <si>
    <t>324415164</t>
  </si>
  <si>
    <t>1199135971</t>
  </si>
  <si>
    <t>-1561786819</t>
  </si>
  <si>
    <t>2131131322</t>
  </si>
  <si>
    <t>1478691675</t>
  </si>
  <si>
    <t>2008036656</t>
  </si>
  <si>
    <t>304444545</t>
  </si>
  <si>
    <t>1966095665</t>
  </si>
  <si>
    <t>1989657457</t>
  </si>
  <si>
    <t>1814238437</t>
  </si>
  <si>
    <t>1397605209</t>
  </si>
  <si>
    <t>08 - Přeložka plynovodu - IV. etapa</t>
  </si>
  <si>
    <t>-447963728</t>
  </si>
  <si>
    <t>132201101</t>
  </si>
  <si>
    <t>Hloubení rýh š do 600 mm v hornině tř. 3 objemu do 100 m3</t>
  </si>
  <si>
    <t>-1037138804</t>
  </si>
  <si>
    <t>132201109</t>
  </si>
  <si>
    <t>Příplatek za lepivost k hloubení rýh š do 600 mm v hornině tř. 3</t>
  </si>
  <si>
    <t>-838264108</t>
  </si>
  <si>
    <t>1140251554</t>
  </si>
  <si>
    <t>166101101</t>
  </si>
  <si>
    <t>Přehození neulehlého výkopku z horniny tř. 1 až 4</t>
  </si>
  <si>
    <t>602151104</t>
  </si>
  <si>
    <t>167101101</t>
  </si>
  <si>
    <t>Nakládání výkopku z hornin tř. 1 až 4 do 100 m3</t>
  </si>
  <si>
    <t>26858523</t>
  </si>
  <si>
    <t>-527664594</t>
  </si>
  <si>
    <t>1789248175</t>
  </si>
  <si>
    <t>536471257</t>
  </si>
  <si>
    <t>181301101</t>
  </si>
  <si>
    <t>Rozprostření ornice tl vrstvy do 100 mm pl do 500 m2 v rovině nebo ve svahu do 1:5</t>
  </si>
  <si>
    <t>1148655922</t>
  </si>
  <si>
    <t>181411131</t>
  </si>
  <si>
    <t>Založení parkového trávníku výsevem plochy do 1000 m2 v rovině a ve svahu do 1:5</t>
  </si>
  <si>
    <t>-1006436250</t>
  </si>
  <si>
    <t>00572410</t>
  </si>
  <si>
    <t>osivo směs travní parková</t>
  </si>
  <si>
    <t>-1747995666</t>
  </si>
  <si>
    <t>215901101</t>
  </si>
  <si>
    <t>Zhutnění podloží z hornin soudržných do 92% PS nebo nesoudržných sypkých I(d) do 0,8</t>
  </si>
  <si>
    <t>-492770550</t>
  </si>
  <si>
    <t>230170001</t>
  </si>
  <si>
    <t>Tlakové zkoušky těsnosti potrubí - příprava DN do 40</t>
  </si>
  <si>
    <t>sada</t>
  </si>
  <si>
    <t>1413204617</t>
  </si>
  <si>
    <t>230170011</t>
  </si>
  <si>
    <t>Tlakové zkoušky těsnosti potrubí - zkouška DN do 40 dle ČSN 3864 13</t>
  </si>
  <si>
    <t>-864728129</t>
  </si>
  <si>
    <t>2301700111</t>
  </si>
  <si>
    <t>Revizní zpráva</t>
  </si>
  <si>
    <t>1616282912</t>
  </si>
  <si>
    <t>230200414</t>
  </si>
  <si>
    <t>Vysazení odbočky na ocelovém potrubí metodou navrtání přetlak do 1,6 MPa DN do 80 mm</t>
  </si>
  <si>
    <t>-614713752</t>
  </si>
  <si>
    <t>28614009</t>
  </si>
  <si>
    <t>tvarovka T-kus navrtávací s 360° odbočkou, d 90-40</t>
  </si>
  <si>
    <t>1864634610</t>
  </si>
  <si>
    <t>230205031</t>
  </si>
  <si>
    <t>Montáž potrubí plastového svařované na tupo nebo elektrospojkou dn 40 mm en 3,7 mm</t>
  </si>
  <si>
    <t>-149254376</t>
  </si>
  <si>
    <t>28613481</t>
  </si>
  <si>
    <t>potrubí plynovodní PE100 SDR 11, návin se signalizační vrstvou 40x3,7 mm</t>
  </si>
  <si>
    <t>1284222707</t>
  </si>
  <si>
    <t>230205041</t>
  </si>
  <si>
    <t>Montáž potrubí plastového svařované na tupo nebo elektrospojkou dn 63 mm en 3,6 mm</t>
  </si>
  <si>
    <t>-298760920</t>
  </si>
  <si>
    <t>28613127</t>
  </si>
  <si>
    <t>potrubí vodovodní PE100 PN 10 SDR17 6m 100m 63x3,8mm</t>
  </si>
  <si>
    <t>-1140374918</t>
  </si>
  <si>
    <t>28653053</t>
  </si>
  <si>
    <t>elektrokoleno PE 100 90° D 40mm</t>
  </si>
  <si>
    <t>1363795347</t>
  </si>
  <si>
    <t>230220031</t>
  </si>
  <si>
    <t>Montáž čichačky na chráničku PN 38 6724</t>
  </si>
  <si>
    <t>-1550287221</t>
  </si>
  <si>
    <t>286140271</t>
  </si>
  <si>
    <t>čichačka na chráničku dle TPG 700 21 s víčkem zakončena v poklopu uličním (těžký model) č. 1650</t>
  </si>
  <si>
    <t>1035569210</t>
  </si>
  <si>
    <t>811762097</t>
  </si>
  <si>
    <t>-960335061</t>
  </si>
  <si>
    <t>-234904448</t>
  </si>
  <si>
    <t>1389553598</t>
  </si>
  <si>
    <t>966888193</t>
  </si>
  <si>
    <t>1314675465</t>
  </si>
  <si>
    <t>1915392172</t>
  </si>
  <si>
    <t>1157990878</t>
  </si>
  <si>
    <t>-1339543821</t>
  </si>
  <si>
    <t>1364362176</t>
  </si>
  <si>
    <t>791012777</t>
  </si>
  <si>
    <t>1678253181</t>
  </si>
  <si>
    <t>094103160</t>
  </si>
  <si>
    <t>ON - Geodetické práce – geometrické plány</t>
  </si>
  <si>
    <t>-716218769</t>
  </si>
  <si>
    <t>RVRN9-0001</t>
  </si>
  <si>
    <t>Zpracování plánu přepojení plynovodu a projednání s RWE</t>
  </si>
  <si>
    <t>-1476811874</t>
  </si>
  <si>
    <t>RVRN9-0002</t>
  </si>
  <si>
    <t>663549369</t>
  </si>
  <si>
    <t>RVRN9-0003</t>
  </si>
  <si>
    <t xml:space="preserve">Vypracování kompletní dokumentace plynovodu a její předání plynárenské společnosti </t>
  </si>
  <si>
    <t>-1231697506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</si>
</sst>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19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8" xfId="0" applyFont="1" applyFill="1" applyBorder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3"/>
  <sheetViews>
    <sheetView showGridLines="0" topLeftCell="A7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0"/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4" t="s">
        <v>14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19"/>
      <c r="AQ5" s="19"/>
      <c r="AR5" s="17"/>
      <c r="BE5" s="22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6" t="s">
        <v>17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19"/>
      <c r="AQ6" s="19"/>
      <c r="AR6" s="17"/>
      <c r="BE6" s="22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2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2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2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22"/>
      <c r="BS13" s="14" t="s">
        <v>6</v>
      </c>
    </row>
    <row r="14" spans="1:74" ht="12.75">
      <c r="B14" s="18"/>
      <c r="C14" s="19"/>
      <c r="D14" s="19"/>
      <c r="E14" s="227" t="s">
        <v>31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2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2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22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2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22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2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2"/>
    </row>
    <row r="23" spans="1:71" s="1" customFormat="1" ht="16.5" customHeight="1">
      <c r="B23" s="18"/>
      <c r="C23" s="19"/>
      <c r="D23" s="19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O23" s="19"/>
      <c r="AP23" s="19"/>
      <c r="AQ23" s="19"/>
      <c r="AR23" s="17"/>
      <c r="BE23" s="22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2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0">
        <f>ROUND(AG94,2)</f>
        <v>0</v>
      </c>
      <c r="AL26" s="231"/>
      <c r="AM26" s="231"/>
      <c r="AN26" s="231"/>
      <c r="AO26" s="231"/>
      <c r="AP26" s="33"/>
      <c r="AQ26" s="33"/>
      <c r="AR26" s="36"/>
      <c r="BE26" s="22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2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2" t="s">
        <v>39</v>
      </c>
      <c r="M28" s="232"/>
      <c r="N28" s="232"/>
      <c r="O28" s="232"/>
      <c r="P28" s="232"/>
      <c r="Q28" s="33"/>
      <c r="R28" s="33"/>
      <c r="S28" s="33"/>
      <c r="T28" s="33"/>
      <c r="U28" s="33"/>
      <c r="V28" s="33"/>
      <c r="W28" s="232" t="s">
        <v>40</v>
      </c>
      <c r="X28" s="232"/>
      <c r="Y28" s="232"/>
      <c r="Z28" s="232"/>
      <c r="AA28" s="232"/>
      <c r="AB28" s="232"/>
      <c r="AC28" s="232"/>
      <c r="AD28" s="232"/>
      <c r="AE28" s="232"/>
      <c r="AF28" s="33"/>
      <c r="AG28" s="33"/>
      <c r="AH28" s="33"/>
      <c r="AI28" s="33"/>
      <c r="AJ28" s="33"/>
      <c r="AK28" s="232" t="s">
        <v>41</v>
      </c>
      <c r="AL28" s="232"/>
      <c r="AM28" s="232"/>
      <c r="AN28" s="232"/>
      <c r="AO28" s="232"/>
      <c r="AP28" s="33"/>
      <c r="AQ28" s="33"/>
      <c r="AR28" s="36"/>
      <c r="BE28" s="222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35">
        <v>0.21</v>
      </c>
      <c r="M29" s="234"/>
      <c r="N29" s="234"/>
      <c r="O29" s="234"/>
      <c r="P29" s="234"/>
      <c r="Q29" s="38"/>
      <c r="R29" s="38"/>
      <c r="S29" s="38"/>
      <c r="T29" s="38"/>
      <c r="U29" s="38"/>
      <c r="V29" s="38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8"/>
      <c r="AG29" s="38"/>
      <c r="AH29" s="38"/>
      <c r="AI29" s="38"/>
      <c r="AJ29" s="38"/>
      <c r="AK29" s="233">
        <f>ROUND(AV94, 2)</f>
        <v>0</v>
      </c>
      <c r="AL29" s="234"/>
      <c r="AM29" s="234"/>
      <c r="AN29" s="234"/>
      <c r="AO29" s="234"/>
      <c r="AP29" s="38"/>
      <c r="AQ29" s="38"/>
      <c r="AR29" s="39"/>
      <c r="BE29" s="223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35">
        <v>0.15</v>
      </c>
      <c r="M30" s="234"/>
      <c r="N30" s="234"/>
      <c r="O30" s="234"/>
      <c r="P30" s="234"/>
      <c r="Q30" s="38"/>
      <c r="R30" s="38"/>
      <c r="S30" s="38"/>
      <c r="T30" s="38"/>
      <c r="U30" s="38"/>
      <c r="V30" s="38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8"/>
      <c r="AG30" s="38"/>
      <c r="AH30" s="38"/>
      <c r="AI30" s="38"/>
      <c r="AJ30" s="38"/>
      <c r="AK30" s="233">
        <f>ROUND(AW94, 2)</f>
        <v>0</v>
      </c>
      <c r="AL30" s="234"/>
      <c r="AM30" s="234"/>
      <c r="AN30" s="234"/>
      <c r="AO30" s="234"/>
      <c r="AP30" s="38"/>
      <c r="AQ30" s="38"/>
      <c r="AR30" s="39"/>
      <c r="BE30" s="223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35">
        <v>0.21</v>
      </c>
      <c r="M31" s="234"/>
      <c r="N31" s="234"/>
      <c r="O31" s="234"/>
      <c r="P31" s="234"/>
      <c r="Q31" s="38"/>
      <c r="R31" s="38"/>
      <c r="S31" s="38"/>
      <c r="T31" s="38"/>
      <c r="U31" s="38"/>
      <c r="V31" s="38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F31" s="38"/>
      <c r="AG31" s="38"/>
      <c r="AH31" s="38"/>
      <c r="AI31" s="38"/>
      <c r="AJ31" s="38"/>
      <c r="AK31" s="233">
        <v>0</v>
      </c>
      <c r="AL31" s="234"/>
      <c r="AM31" s="234"/>
      <c r="AN31" s="234"/>
      <c r="AO31" s="234"/>
      <c r="AP31" s="38"/>
      <c r="AQ31" s="38"/>
      <c r="AR31" s="39"/>
      <c r="BE31" s="223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35">
        <v>0.15</v>
      </c>
      <c r="M32" s="234"/>
      <c r="N32" s="234"/>
      <c r="O32" s="234"/>
      <c r="P32" s="234"/>
      <c r="Q32" s="38"/>
      <c r="R32" s="38"/>
      <c r="S32" s="38"/>
      <c r="T32" s="38"/>
      <c r="U32" s="38"/>
      <c r="V32" s="38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F32" s="38"/>
      <c r="AG32" s="38"/>
      <c r="AH32" s="38"/>
      <c r="AI32" s="38"/>
      <c r="AJ32" s="38"/>
      <c r="AK32" s="233">
        <v>0</v>
      </c>
      <c r="AL32" s="234"/>
      <c r="AM32" s="234"/>
      <c r="AN32" s="234"/>
      <c r="AO32" s="234"/>
      <c r="AP32" s="38"/>
      <c r="AQ32" s="38"/>
      <c r="AR32" s="39"/>
      <c r="BE32" s="223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35">
        <v>0</v>
      </c>
      <c r="M33" s="234"/>
      <c r="N33" s="234"/>
      <c r="O33" s="234"/>
      <c r="P33" s="234"/>
      <c r="Q33" s="38"/>
      <c r="R33" s="38"/>
      <c r="S33" s="38"/>
      <c r="T33" s="38"/>
      <c r="U33" s="38"/>
      <c r="V33" s="38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8"/>
      <c r="AG33" s="38"/>
      <c r="AH33" s="38"/>
      <c r="AI33" s="38"/>
      <c r="AJ33" s="38"/>
      <c r="AK33" s="233">
        <v>0</v>
      </c>
      <c r="AL33" s="234"/>
      <c r="AM33" s="234"/>
      <c r="AN33" s="234"/>
      <c r="AO33" s="234"/>
      <c r="AP33" s="38"/>
      <c r="AQ33" s="38"/>
      <c r="AR33" s="39"/>
      <c r="BE33" s="22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2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39" t="s">
        <v>50</v>
      </c>
      <c r="Y35" s="237"/>
      <c r="Z35" s="237"/>
      <c r="AA35" s="237"/>
      <c r="AB35" s="237"/>
      <c r="AC35" s="42"/>
      <c r="AD35" s="42"/>
      <c r="AE35" s="42"/>
      <c r="AF35" s="42"/>
      <c r="AG35" s="42"/>
      <c r="AH35" s="42"/>
      <c r="AI35" s="42"/>
      <c r="AJ35" s="42"/>
      <c r="AK35" s="236">
        <f>SUM(AK26:AK33)</f>
        <v>0</v>
      </c>
      <c r="AL35" s="237"/>
      <c r="AM35" s="237"/>
      <c r="AN35" s="237"/>
      <c r="AO35" s="23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211101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8" t="str">
        <f>K6</f>
        <v>Revitalizace sídliště Šumavská - Pod Vodojemem - III. a IV. Etapa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Horažďovice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4" t="str">
        <f>IF(AN8= "","",AN8)</f>
        <v>2. 11. 2021</v>
      </c>
      <c r="AN87" s="244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Horažďovice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45" t="str">
        <f>IF(E17="","",E17)</f>
        <v xml:space="preserve"> </v>
      </c>
      <c r="AN89" s="246"/>
      <c r="AO89" s="246"/>
      <c r="AP89" s="246"/>
      <c r="AQ89" s="33"/>
      <c r="AR89" s="36"/>
      <c r="AS89" s="248" t="s">
        <v>58</v>
      </c>
      <c r="AT89" s="249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45" t="str">
        <f>IF(E20="","",E20)</f>
        <v>Pavel Matoušek</v>
      </c>
      <c r="AN90" s="246"/>
      <c r="AO90" s="246"/>
      <c r="AP90" s="246"/>
      <c r="AQ90" s="33"/>
      <c r="AR90" s="36"/>
      <c r="AS90" s="250"/>
      <c r="AT90" s="251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2"/>
      <c r="AT91" s="253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14" t="s">
        <v>59</v>
      </c>
      <c r="D92" s="215"/>
      <c r="E92" s="215"/>
      <c r="F92" s="215"/>
      <c r="G92" s="215"/>
      <c r="H92" s="70"/>
      <c r="I92" s="217" t="s">
        <v>60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43" t="s">
        <v>61</v>
      </c>
      <c r="AH92" s="215"/>
      <c r="AI92" s="215"/>
      <c r="AJ92" s="215"/>
      <c r="AK92" s="215"/>
      <c r="AL92" s="215"/>
      <c r="AM92" s="215"/>
      <c r="AN92" s="217" t="s">
        <v>62</v>
      </c>
      <c r="AO92" s="215"/>
      <c r="AP92" s="247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0">
        <f>ROUND(SUM(AG95:AG111),2)</f>
        <v>0</v>
      </c>
      <c r="AH94" s="220"/>
      <c r="AI94" s="220"/>
      <c r="AJ94" s="220"/>
      <c r="AK94" s="220"/>
      <c r="AL94" s="220"/>
      <c r="AM94" s="220"/>
      <c r="AN94" s="254">
        <f t="shared" ref="AN94:AN111" si="0">SUM(AG94,AT94)</f>
        <v>0</v>
      </c>
      <c r="AO94" s="254"/>
      <c r="AP94" s="254"/>
      <c r="AQ94" s="82" t="s">
        <v>1</v>
      </c>
      <c r="AR94" s="83"/>
      <c r="AS94" s="84">
        <f>ROUND(SUM(AS95:AS111),2)</f>
        <v>0</v>
      </c>
      <c r="AT94" s="85">
        <f t="shared" ref="AT94:AT111" si="1">ROUND(SUM(AV94:AW94),2)</f>
        <v>0</v>
      </c>
      <c r="AU94" s="86">
        <f>ROUND(SUM(AU95:AU111),5)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ROUND(SUM(AZ95:AZ111),2)</f>
        <v>0</v>
      </c>
      <c r="BA94" s="85">
        <f>ROUND(SUM(BA95:BA111),2)</f>
        <v>0</v>
      </c>
      <c r="BB94" s="85">
        <f>ROUND(SUM(BB95:BB111),2)</f>
        <v>0</v>
      </c>
      <c r="BC94" s="85">
        <f>ROUND(SUM(BC95:BC111),2)</f>
        <v>0</v>
      </c>
      <c r="BD94" s="87">
        <f>ROUND(SUM(BD95:BD111),2)</f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5</v>
      </c>
      <c r="BX94" s="88" t="s">
        <v>81</v>
      </c>
      <c r="CL94" s="88" t="s">
        <v>1</v>
      </c>
    </row>
    <row r="95" spans="1:91" s="7" customFormat="1" ht="16.5" customHeight="1">
      <c r="A95" s="90" t="s">
        <v>82</v>
      </c>
      <c r="B95" s="91"/>
      <c r="C95" s="92"/>
      <c r="D95" s="216" t="s">
        <v>83</v>
      </c>
      <c r="E95" s="216"/>
      <c r="F95" s="216"/>
      <c r="G95" s="216"/>
      <c r="H95" s="216"/>
      <c r="I95" s="93"/>
      <c r="J95" s="216" t="s">
        <v>84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41">
        <f>'01a - Stavební úpravy - I...'!J30</f>
        <v>0</v>
      </c>
      <c r="AH95" s="242"/>
      <c r="AI95" s="242"/>
      <c r="AJ95" s="242"/>
      <c r="AK95" s="242"/>
      <c r="AL95" s="242"/>
      <c r="AM95" s="242"/>
      <c r="AN95" s="241">
        <f t="shared" si="0"/>
        <v>0</v>
      </c>
      <c r="AO95" s="242"/>
      <c r="AP95" s="242"/>
      <c r="AQ95" s="94" t="s">
        <v>85</v>
      </c>
      <c r="AR95" s="95"/>
      <c r="AS95" s="96">
        <v>0</v>
      </c>
      <c r="AT95" s="97">
        <f t="shared" si="1"/>
        <v>0</v>
      </c>
      <c r="AU95" s="98">
        <f>'01a - Stavební úpravy - I...'!P126</f>
        <v>0</v>
      </c>
      <c r="AV95" s="97">
        <f>'01a - Stavební úpravy - I...'!J33</f>
        <v>0</v>
      </c>
      <c r="AW95" s="97">
        <f>'01a - Stavební úpravy - I...'!J34</f>
        <v>0</v>
      </c>
      <c r="AX95" s="97">
        <f>'01a - Stavební úpravy - I...'!J35</f>
        <v>0</v>
      </c>
      <c r="AY95" s="97">
        <f>'01a - Stavební úpravy - I...'!J36</f>
        <v>0</v>
      </c>
      <c r="AZ95" s="97">
        <f>'01a - Stavební úpravy - I...'!F33</f>
        <v>0</v>
      </c>
      <c r="BA95" s="97">
        <f>'01a - Stavební úpravy - I...'!F34</f>
        <v>0</v>
      </c>
      <c r="BB95" s="97">
        <f>'01a - Stavební úpravy - I...'!F35</f>
        <v>0</v>
      </c>
      <c r="BC95" s="97">
        <f>'01a - Stavební úpravy - I...'!F36</f>
        <v>0</v>
      </c>
      <c r="BD95" s="99">
        <f>'01a - Stavební úpravy - I...'!F37</f>
        <v>0</v>
      </c>
      <c r="BT95" s="100" t="s">
        <v>86</v>
      </c>
      <c r="BV95" s="100" t="s">
        <v>80</v>
      </c>
      <c r="BW95" s="100" t="s">
        <v>87</v>
      </c>
      <c r="BX95" s="100" t="s">
        <v>5</v>
      </c>
      <c r="CL95" s="100" t="s">
        <v>1</v>
      </c>
      <c r="CM95" s="100" t="s">
        <v>88</v>
      </c>
    </row>
    <row r="96" spans="1:91" s="7" customFormat="1" ht="16.5" customHeight="1">
      <c r="A96" s="90" t="s">
        <v>82</v>
      </c>
      <c r="B96" s="91"/>
      <c r="C96" s="92"/>
      <c r="D96" s="216" t="s">
        <v>89</v>
      </c>
      <c r="E96" s="216"/>
      <c r="F96" s="216"/>
      <c r="G96" s="216"/>
      <c r="H96" s="216"/>
      <c r="I96" s="93"/>
      <c r="J96" s="216" t="s">
        <v>90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41">
        <f>'01b - Stavební úpravy - I...'!J30</f>
        <v>0</v>
      </c>
      <c r="AH96" s="242"/>
      <c r="AI96" s="242"/>
      <c r="AJ96" s="242"/>
      <c r="AK96" s="242"/>
      <c r="AL96" s="242"/>
      <c r="AM96" s="242"/>
      <c r="AN96" s="241">
        <f t="shared" si="0"/>
        <v>0</v>
      </c>
      <c r="AO96" s="242"/>
      <c r="AP96" s="242"/>
      <c r="AQ96" s="94" t="s">
        <v>85</v>
      </c>
      <c r="AR96" s="95"/>
      <c r="AS96" s="96">
        <v>0</v>
      </c>
      <c r="AT96" s="97">
        <f t="shared" si="1"/>
        <v>0</v>
      </c>
      <c r="AU96" s="98">
        <f>'01b - Stavební úpravy - I...'!P126</f>
        <v>0</v>
      </c>
      <c r="AV96" s="97">
        <f>'01b - Stavební úpravy - I...'!J33</f>
        <v>0</v>
      </c>
      <c r="AW96" s="97">
        <f>'01b - Stavební úpravy - I...'!J34</f>
        <v>0</v>
      </c>
      <c r="AX96" s="97">
        <f>'01b - Stavební úpravy - I...'!J35</f>
        <v>0</v>
      </c>
      <c r="AY96" s="97">
        <f>'01b - Stavební úpravy - I...'!J36</f>
        <v>0</v>
      </c>
      <c r="AZ96" s="97">
        <f>'01b - Stavební úpravy - I...'!F33</f>
        <v>0</v>
      </c>
      <c r="BA96" s="97">
        <f>'01b - Stavební úpravy - I...'!F34</f>
        <v>0</v>
      </c>
      <c r="BB96" s="97">
        <f>'01b - Stavební úpravy - I...'!F35</f>
        <v>0</v>
      </c>
      <c r="BC96" s="97">
        <f>'01b - Stavební úpravy - I...'!F36</f>
        <v>0</v>
      </c>
      <c r="BD96" s="99">
        <f>'01b - Stavební úpravy - I...'!F37</f>
        <v>0</v>
      </c>
      <c r="BT96" s="100" t="s">
        <v>86</v>
      </c>
      <c r="BV96" s="100" t="s">
        <v>80</v>
      </c>
      <c r="BW96" s="100" t="s">
        <v>91</v>
      </c>
      <c r="BX96" s="100" t="s">
        <v>5</v>
      </c>
      <c r="CL96" s="100" t="s">
        <v>1</v>
      </c>
      <c r="CM96" s="100" t="s">
        <v>88</v>
      </c>
    </row>
    <row r="97" spans="1:91" s="7" customFormat="1" ht="16.5" customHeight="1">
      <c r="A97" s="90" t="s">
        <v>82</v>
      </c>
      <c r="B97" s="91"/>
      <c r="C97" s="92"/>
      <c r="D97" s="216" t="s">
        <v>92</v>
      </c>
      <c r="E97" s="216"/>
      <c r="F97" s="216"/>
      <c r="G97" s="216"/>
      <c r="H97" s="216"/>
      <c r="I97" s="93"/>
      <c r="J97" s="216" t="s">
        <v>93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41">
        <f>'02a - Komunikace - III. e...'!J30</f>
        <v>0</v>
      </c>
      <c r="AH97" s="242"/>
      <c r="AI97" s="242"/>
      <c r="AJ97" s="242"/>
      <c r="AK97" s="242"/>
      <c r="AL97" s="242"/>
      <c r="AM97" s="242"/>
      <c r="AN97" s="241">
        <f t="shared" si="0"/>
        <v>0</v>
      </c>
      <c r="AO97" s="242"/>
      <c r="AP97" s="242"/>
      <c r="AQ97" s="94" t="s">
        <v>85</v>
      </c>
      <c r="AR97" s="95"/>
      <c r="AS97" s="96">
        <v>0</v>
      </c>
      <c r="AT97" s="97">
        <f t="shared" si="1"/>
        <v>0</v>
      </c>
      <c r="AU97" s="98">
        <f>'02a - Komunikace - III. e...'!P124</f>
        <v>0</v>
      </c>
      <c r="AV97" s="97">
        <f>'02a - Komunikace - III. e...'!J33</f>
        <v>0</v>
      </c>
      <c r="AW97" s="97">
        <f>'02a - Komunikace - III. e...'!J34</f>
        <v>0</v>
      </c>
      <c r="AX97" s="97">
        <f>'02a - Komunikace - III. e...'!J35</f>
        <v>0</v>
      </c>
      <c r="AY97" s="97">
        <f>'02a - Komunikace - III. e...'!J36</f>
        <v>0</v>
      </c>
      <c r="AZ97" s="97">
        <f>'02a - Komunikace - III. e...'!F33</f>
        <v>0</v>
      </c>
      <c r="BA97" s="97">
        <f>'02a - Komunikace - III. e...'!F34</f>
        <v>0</v>
      </c>
      <c r="BB97" s="97">
        <f>'02a - Komunikace - III. e...'!F35</f>
        <v>0</v>
      </c>
      <c r="BC97" s="97">
        <f>'02a - Komunikace - III. e...'!F36</f>
        <v>0</v>
      </c>
      <c r="BD97" s="99">
        <f>'02a - Komunikace - III. e...'!F37</f>
        <v>0</v>
      </c>
      <c r="BT97" s="100" t="s">
        <v>86</v>
      </c>
      <c r="BV97" s="100" t="s">
        <v>80</v>
      </c>
      <c r="BW97" s="100" t="s">
        <v>94</v>
      </c>
      <c r="BX97" s="100" t="s">
        <v>5</v>
      </c>
      <c r="CL97" s="100" t="s">
        <v>1</v>
      </c>
      <c r="CM97" s="100" t="s">
        <v>88</v>
      </c>
    </row>
    <row r="98" spans="1:91" s="7" customFormat="1" ht="16.5" customHeight="1">
      <c r="A98" s="90" t="s">
        <v>82</v>
      </c>
      <c r="B98" s="91"/>
      <c r="C98" s="92"/>
      <c r="D98" s="216" t="s">
        <v>95</v>
      </c>
      <c r="E98" s="216"/>
      <c r="F98" s="216"/>
      <c r="G98" s="216"/>
      <c r="H98" s="216"/>
      <c r="I98" s="93"/>
      <c r="J98" s="216" t="s">
        <v>96</v>
      </c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41">
        <f>'02b - Komunikace - IV. etapa'!J30</f>
        <v>0</v>
      </c>
      <c r="AH98" s="242"/>
      <c r="AI98" s="242"/>
      <c r="AJ98" s="242"/>
      <c r="AK98" s="242"/>
      <c r="AL98" s="242"/>
      <c r="AM98" s="242"/>
      <c r="AN98" s="241">
        <f t="shared" si="0"/>
        <v>0</v>
      </c>
      <c r="AO98" s="242"/>
      <c r="AP98" s="242"/>
      <c r="AQ98" s="94" t="s">
        <v>85</v>
      </c>
      <c r="AR98" s="95"/>
      <c r="AS98" s="96">
        <v>0</v>
      </c>
      <c r="AT98" s="97">
        <f t="shared" si="1"/>
        <v>0</v>
      </c>
      <c r="AU98" s="98">
        <f>'02b - Komunikace - IV. etapa'!P123</f>
        <v>0</v>
      </c>
      <c r="AV98" s="97">
        <f>'02b - Komunikace - IV. etapa'!J33</f>
        <v>0</v>
      </c>
      <c r="AW98" s="97">
        <f>'02b - Komunikace - IV. etapa'!J34</f>
        <v>0</v>
      </c>
      <c r="AX98" s="97">
        <f>'02b - Komunikace - IV. etapa'!J35</f>
        <v>0</v>
      </c>
      <c r="AY98" s="97">
        <f>'02b - Komunikace - IV. etapa'!J36</f>
        <v>0</v>
      </c>
      <c r="AZ98" s="97">
        <f>'02b - Komunikace - IV. etapa'!F33</f>
        <v>0</v>
      </c>
      <c r="BA98" s="97">
        <f>'02b - Komunikace - IV. etapa'!F34</f>
        <v>0</v>
      </c>
      <c r="BB98" s="97">
        <f>'02b - Komunikace - IV. etapa'!F35</f>
        <v>0</v>
      </c>
      <c r="BC98" s="97">
        <f>'02b - Komunikace - IV. etapa'!F36</f>
        <v>0</v>
      </c>
      <c r="BD98" s="99">
        <f>'02b - Komunikace - IV. etapa'!F37</f>
        <v>0</v>
      </c>
      <c r="BT98" s="100" t="s">
        <v>86</v>
      </c>
      <c r="BV98" s="100" t="s">
        <v>80</v>
      </c>
      <c r="BW98" s="100" t="s">
        <v>97</v>
      </c>
      <c r="BX98" s="100" t="s">
        <v>5</v>
      </c>
      <c r="CL98" s="100" t="s">
        <v>1</v>
      </c>
      <c r="CM98" s="100" t="s">
        <v>88</v>
      </c>
    </row>
    <row r="99" spans="1:91" s="7" customFormat="1" ht="16.5" customHeight="1">
      <c r="A99" s="90" t="s">
        <v>82</v>
      </c>
      <c r="B99" s="91"/>
      <c r="C99" s="92"/>
      <c r="D99" s="216" t="s">
        <v>98</v>
      </c>
      <c r="E99" s="216"/>
      <c r="F99" s="216"/>
      <c r="G99" s="216"/>
      <c r="H99" s="216"/>
      <c r="I99" s="93"/>
      <c r="J99" s="216" t="s">
        <v>99</v>
      </c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41">
        <f>'03a - Veřejné osvětlení -...'!J30</f>
        <v>0</v>
      </c>
      <c r="AH99" s="242"/>
      <c r="AI99" s="242"/>
      <c r="AJ99" s="242"/>
      <c r="AK99" s="242"/>
      <c r="AL99" s="242"/>
      <c r="AM99" s="242"/>
      <c r="AN99" s="241">
        <f t="shared" si="0"/>
        <v>0</v>
      </c>
      <c r="AO99" s="242"/>
      <c r="AP99" s="242"/>
      <c r="AQ99" s="94" t="s">
        <v>85</v>
      </c>
      <c r="AR99" s="95"/>
      <c r="AS99" s="96">
        <v>0</v>
      </c>
      <c r="AT99" s="97">
        <f t="shared" si="1"/>
        <v>0</v>
      </c>
      <c r="AU99" s="98">
        <f>'03a - Veřejné osvětlení -...'!P123</f>
        <v>0</v>
      </c>
      <c r="AV99" s="97">
        <f>'03a - Veřejné osvětlení -...'!J33</f>
        <v>0</v>
      </c>
      <c r="AW99" s="97">
        <f>'03a - Veřejné osvětlení -...'!J34</f>
        <v>0</v>
      </c>
      <c r="AX99" s="97">
        <f>'03a - Veřejné osvětlení -...'!J35</f>
        <v>0</v>
      </c>
      <c r="AY99" s="97">
        <f>'03a - Veřejné osvětlení -...'!J36</f>
        <v>0</v>
      </c>
      <c r="AZ99" s="97">
        <f>'03a - Veřejné osvětlení -...'!F33</f>
        <v>0</v>
      </c>
      <c r="BA99" s="97">
        <f>'03a - Veřejné osvětlení -...'!F34</f>
        <v>0</v>
      </c>
      <c r="BB99" s="97">
        <f>'03a - Veřejné osvětlení -...'!F35</f>
        <v>0</v>
      </c>
      <c r="BC99" s="97">
        <f>'03a - Veřejné osvětlení -...'!F36</f>
        <v>0</v>
      </c>
      <c r="BD99" s="99">
        <f>'03a - Veřejné osvětlení -...'!F37</f>
        <v>0</v>
      </c>
      <c r="BT99" s="100" t="s">
        <v>86</v>
      </c>
      <c r="BV99" s="100" t="s">
        <v>80</v>
      </c>
      <c r="BW99" s="100" t="s">
        <v>100</v>
      </c>
      <c r="BX99" s="100" t="s">
        <v>5</v>
      </c>
      <c r="CL99" s="100" t="s">
        <v>1</v>
      </c>
      <c r="CM99" s="100" t="s">
        <v>88</v>
      </c>
    </row>
    <row r="100" spans="1:91" s="7" customFormat="1" ht="16.5" customHeight="1">
      <c r="A100" s="90" t="s">
        <v>82</v>
      </c>
      <c r="B100" s="91"/>
      <c r="C100" s="92"/>
      <c r="D100" s="216" t="s">
        <v>101</v>
      </c>
      <c r="E100" s="216"/>
      <c r="F100" s="216"/>
      <c r="G100" s="216"/>
      <c r="H100" s="216"/>
      <c r="I100" s="93"/>
      <c r="J100" s="216" t="s">
        <v>102</v>
      </c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41">
        <f>'03b - Veřejné osvětlení -...'!J30</f>
        <v>0</v>
      </c>
      <c r="AH100" s="242"/>
      <c r="AI100" s="242"/>
      <c r="AJ100" s="242"/>
      <c r="AK100" s="242"/>
      <c r="AL100" s="242"/>
      <c r="AM100" s="242"/>
      <c r="AN100" s="241">
        <f t="shared" si="0"/>
        <v>0</v>
      </c>
      <c r="AO100" s="242"/>
      <c r="AP100" s="242"/>
      <c r="AQ100" s="94" t="s">
        <v>85</v>
      </c>
      <c r="AR100" s="95"/>
      <c r="AS100" s="96">
        <v>0</v>
      </c>
      <c r="AT100" s="97">
        <f t="shared" si="1"/>
        <v>0</v>
      </c>
      <c r="AU100" s="98">
        <f>'03b - Veřejné osvětlení -...'!P124</f>
        <v>0</v>
      </c>
      <c r="AV100" s="97">
        <f>'03b - Veřejné osvětlení -...'!J33</f>
        <v>0</v>
      </c>
      <c r="AW100" s="97">
        <f>'03b - Veřejné osvětlení -...'!J34</f>
        <v>0</v>
      </c>
      <c r="AX100" s="97">
        <f>'03b - Veřejné osvětlení -...'!J35</f>
        <v>0</v>
      </c>
      <c r="AY100" s="97">
        <f>'03b - Veřejné osvětlení -...'!J36</f>
        <v>0</v>
      </c>
      <c r="AZ100" s="97">
        <f>'03b - Veřejné osvětlení -...'!F33</f>
        <v>0</v>
      </c>
      <c r="BA100" s="97">
        <f>'03b - Veřejné osvětlení -...'!F34</f>
        <v>0</v>
      </c>
      <c r="BB100" s="97">
        <f>'03b - Veřejné osvětlení -...'!F35</f>
        <v>0</v>
      </c>
      <c r="BC100" s="97">
        <f>'03b - Veřejné osvětlení -...'!F36</f>
        <v>0</v>
      </c>
      <c r="BD100" s="99">
        <f>'03b - Veřejné osvětlení -...'!F37</f>
        <v>0</v>
      </c>
      <c r="BT100" s="100" t="s">
        <v>86</v>
      </c>
      <c r="BV100" s="100" t="s">
        <v>80</v>
      </c>
      <c r="BW100" s="100" t="s">
        <v>103</v>
      </c>
      <c r="BX100" s="100" t="s">
        <v>5</v>
      </c>
      <c r="CL100" s="100" t="s">
        <v>1</v>
      </c>
      <c r="CM100" s="100" t="s">
        <v>88</v>
      </c>
    </row>
    <row r="101" spans="1:91" s="7" customFormat="1" ht="16.5" customHeight="1">
      <c r="A101" s="90" t="s">
        <v>82</v>
      </c>
      <c r="B101" s="91"/>
      <c r="C101" s="92"/>
      <c r="D101" s="216" t="s">
        <v>104</v>
      </c>
      <c r="E101" s="216"/>
      <c r="F101" s="216"/>
      <c r="G101" s="216"/>
      <c r="H101" s="216"/>
      <c r="I101" s="93"/>
      <c r="J101" s="216" t="s">
        <v>105</v>
      </c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41">
        <f>'04a - Terénní a sadové úp...'!J30</f>
        <v>0</v>
      </c>
      <c r="AH101" s="242"/>
      <c r="AI101" s="242"/>
      <c r="AJ101" s="242"/>
      <c r="AK101" s="242"/>
      <c r="AL101" s="242"/>
      <c r="AM101" s="242"/>
      <c r="AN101" s="241">
        <f t="shared" si="0"/>
        <v>0</v>
      </c>
      <c r="AO101" s="242"/>
      <c r="AP101" s="242"/>
      <c r="AQ101" s="94" t="s">
        <v>85</v>
      </c>
      <c r="AR101" s="95"/>
      <c r="AS101" s="96">
        <v>0</v>
      </c>
      <c r="AT101" s="97">
        <f t="shared" si="1"/>
        <v>0</v>
      </c>
      <c r="AU101" s="98">
        <f>'04a - Terénní a sadové úp...'!P122</f>
        <v>0</v>
      </c>
      <c r="AV101" s="97">
        <f>'04a - Terénní a sadové úp...'!J33</f>
        <v>0</v>
      </c>
      <c r="AW101" s="97">
        <f>'04a - Terénní a sadové úp...'!J34</f>
        <v>0</v>
      </c>
      <c r="AX101" s="97">
        <f>'04a - Terénní a sadové úp...'!J35</f>
        <v>0</v>
      </c>
      <c r="AY101" s="97">
        <f>'04a - Terénní a sadové úp...'!J36</f>
        <v>0</v>
      </c>
      <c r="AZ101" s="97">
        <f>'04a - Terénní a sadové úp...'!F33</f>
        <v>0</v>
      </c>
      <c r="BA101" s="97">
        <f>'04a - Terénní a sadové úp...'!F34</f>
        <v>0</v>
      </c>
      <c r="BB101" s="97">
        <f>'04a - Terénní a sadové úp...'!F35</f>
        <v>0</v>
      </c>
      <c r="BC101" s="97">
        <f>'04a - Terénní a sadové úp...'!F36</f>
        <v>0</v>
      </c>
      <c r="BD101" s="99">
        <f>'04a - Terénní a sadové úp...'!F37</f>
        <v>0</v>
      </c>
      <c r="BT101" s="100" t="s">
        <v>86</v>
      </c>
      <c r="BV101" s="100" t="s">
        <v>80</v>
      </c>
      <c r="BW101" s="100" t="s">
        <v>106</v>
      </c>
      <c r="BX101" s="100" t="s">
        <v>5</v>
      </c>
      <c r="CL101" s="100" t="s">
        <v>1</v>
      </c>
      <c r="CM101" s="100" t="s">
        <v>88</v>
      </c>
    </row>
    <row r="102" spans="1:91" s="7" customFormat="1" ht="16.5" customHeight="1">
      <c r="A102" s="90" t="s">
        <v>82</v>
      </c>
      <c r="B102" s="91"/>
      <c r="C102" s="92"/>
      <c r="D102" s="216" t="s">
        <v>107</v>
      </c>
      <c r="E102" s="216"/>
      <c r="F102" s="216"/>
      <c r="G102" s="216"/>
      <c r="H102" s="216"/>
      <c r="I102" s="93"/>
      <c r="J102" s="216" t="s">
        <v>108</v>
      </c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41">
        <f>'04b - Terénní a sadové úp...'!J30</f>
        <v>0</v>
      </c>
      <c r="AH102" s="242"/>
      <c r="AI102" s="242"/>
      <c r="AJ102" s="242"/>
      <c r="AK102" s="242"/>
      <c r="AL102" s="242"/>
      <c r="AM102" s="242"/>
      <c r="AN102" s="241">
        <f t="shared" si="0"/>
        <v>0</v>
      </c>
      <c r="AO102" s="242"/>
      <c r="AP102" s="242"/>
      <c r="AQ102" s="94" t="s">
        <v>85</v>
      </c>
      <c r="AR102" s="95"/>
      <c r="AS102" s="96">
        <v>0</v>
      </c>
      <c r="AT102" s="97">
        <f t="shared" si="1"/>
        <v>0</v>
      </c>
      <c r="AU102" s="98">
        <f>'04b - Terénní a sadové úp...'!P123</f>
        <v>0</v>
      </c>
      <c r="AV102" s="97">
        <f>'04b - Terénní a sadové úp...'!J33</f>
        <v>0</v>
      </c>
      <c r="AW102" s="97">
        <f>'04b - Terénní a sadové úp...'!J34</f>
        <v>0</v>
      </c>
      <c r="AX102" s="97">
        <f>'04b - Terénní a sadové úp...'!J35</f>
        <v>0</v>
      </c>
      <c r="AY102" s="97">
        <f>'04b - Terénní a sadové úp...'!J36</f>
        <v>0</v>
      </c>
      <c r="AZ102" s="97">
        <f>'04b - Terénní a sadové úp...'!F33</f>
        <v>0</v>
      </c>
      <c r="BA102" s="97">
        <f>'04b - Terénní a sadové úp...'!F34</f>
        <v>0</v>
      </c>
      <c r="BB102" s="97">
        <f>'04b - Terénní a sadové úp...'!F35</f>
        <v>0</v>
      </c>
      <c r="BC102" s="97">
        <f>'04b - Terénní a sadové úp...'!F36</f>
        <v>0</v>
      </c>
      <c r="BD102" s="99">
        <f>'04b - Terénní a sadové úp...'!F37</f>
        <v>0</v>
      </c>
      <c r="BT102" s="100" t="s">
        <v>86</v>
      </c>
      <c r="BV102" s="100" t="s">
        <v>80</v>
      </c>
      <c r="BW102" s="100" t="s">
        <v>109</v>
      </c>
      <c r="BX102" s="100" t="s">
        <v>5</v>
      </c>
      <c r="CL102" s="100" t="s">
        <v>1</v>
      </c>
      <c r="CM102" s="100" t="s">
        <v>88</v>
      </c>
    </row>
    <row r="103" spans="1:91" s="7" customFormat="1" ht="16.5" customHeight="1">
      <c r="A103" s="90" t="s">
        <v>82</v>
      </c>
      <c r="B103" s="91"/>
      <c r="C103" s="92"/>
      <c r="D103" s="216" t="s">
        <v>110</v>
      </c>
      <c r="E103" s="216"/>
      <c r="F103" s="216"/>
      <c r="G103" s="216"/>
      <c r="H103" s="216"/>
      <c r="I103" s="93"/>
      <c r="J103" s="216" t="s">
        <v>111</v>
      </c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41">
        <f>'06a - Kanalizace - stoky ...'!J30</f>
        <v>0</v>
      </c>
      <c r="AH103" s="242"/>
      <c r="AI103" s="242"/>
      <c r="AJ103" s="242"/>
      <c r="AK103" s="242"/>
      <c r="AL103" s="242"/>
      <c r="AM103" s="242"/>
      <c r="AN103" s="241">
        <f t="shared" si="0"/>
        <v>0</v>
      </c>
      <c r="AO103" s="242"/>
      <c r="AP103" s="242"/>
      <c r="AQ103" s="94" t="s">
        <v>85</v>
      </c>
      <c r="AR103" s="95"/>
      <c r="AS103" s="96">
        <v>0</v>
      </c>
      <c r="AT103" s="97">
        <f t="shared" si="1"/>
        <v>0</v>
      </c>
      <c r="AU103" s="98">
        <f>'06a - Kanalizace - stoky ...'!P126</f>
        <v>0</v>
      </c>
      <c r="AV103" s="97">
        <f>'06a - Kanalizace - stoky ...'!J33</f>
        <v>0</v>
      </c>
      <c r="AW103" s="97">
        <f>'06a - Kanalizace - stoky ...'!J34</f>
        <v>0</v>
      </c>
      <c r="AX103" s="97">
        <f>'06a - Kanalizace - stoky ...'!J35</f>
        <v>0</v>
      </c>
      <c r="AY103" s="97">
        <f>'06a - Kanalizace - stoky ...'!J36</f>
        <v>0</v>
      </c>
      <c r="AZ103" s="97">
        <f>'06a - Kanalizace - stoky ...'!F33</f>
        <v>0</v>
      </c>
      <c r="BA103" s="97">
        <f>'06a - Kanalizace - stoky ...'!F34</f>
        <v>0</v>
      </c>
      <c r="BB103" s="97">
        <f>'06a - Kanalizace - stoky ...'!F35</f>
        <v>0</v>
      </c>
      <c r="BC103" s="97">
        <f>'06a - Kanalizace - stoky ...'!F36</f>
        <v>0</v>
      </c>
      <c r="BD103" s="99">
        <f>'06a - Kanalizace - stoky ...'!F37</f>
        <v>0</v>
      </c>
      <c r="BT103" s="100" t="s">
        <v>86</v>
      </c>
      <c r="BV103" s="100" t="s">
        <v>80</v>
      </c>
      <c r="BW103" s="100" t="s">
        <v>112</v>
      </c>
      <c r="BX103" s="100" t="s">
        <v>5</v>
      </c>
      <c r="CL103" s="100" t="s">
        <v>1</v>
      </c>
      <c r="CM103" s="100" t="s">
        <v>88</v>
      </c>
    </row>
    <row r="104" spans="1:91" s="7" customFormat="1" ht="16.5" customHeight="1">
      <c r="A104" s="90" t="s">
        <v>82</v>
      </c>
      <c r="B104" s="91"/>
      <c r="C104" s="92"/>
      <c r="D104" s="216" t="s">
        <v>113</v>
      </c>
      <c r="E104" s="216"/>
      <c r="F104" s="216"/>
      <c r="G104" s="216"/>
      <c r="H104" s="216"/>
      <c r="I104" s="93"/>
      <c r="J104" s="216" t="s">
        <v>114</v>
      </c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41">
        <f>'06c - Kanalizace - přípoj...'!J30</f>
        <v>0</v>
      </c>
      <c r="AH104" s="242"/>
      <c r="AI104" s="242"/>
      <c r="AJ104" s="242"/>
      <c r="AK104" s="242"/>
      <c r="AL104" s="242"/>
      <c r="AM104" s="242"/>
      <c r="AN104" s="241">
        <f t="shared" si="0"/>
        <v>0</v>
      </c>
      <c r="AO104" s="242"/>
      <c r="AP104" s="242"/>
      <c r="AQ104" s="94" t="s">
        <v>85</v>
      </c>
      <c r="AR104" s="95"/>
      <c r="AS104" s="96">
        <v>0</v>
      </c>
      <c r="AT104" s="97">
        <f t="shared" si="1"/>
        <v>0</v>
      </c>
      <c r="AU104" s="98">
        <f>'06c - Kanalizace - přípoj...'!P128</f>
        <v>0</v>
      </c>
      <c r="AV104" s="97">
        <f>'06c - Kanalizace - přípoj...'!J33</f>
        <v>0</v>
      </c>
      <c r="AW104" s="97">
        <f>'06c - Kanalizace - přípoj...'!J34</f>
        <v>0</v>
      </c>
      <c r="AX104" s="97">
        <f>'06c - Kanalizace - přípoj...'!J35</f>
        <v>0</v>
      </c>
      <c r="AY104" s="97">
        <f>'06c - Kanalizace - přípoj...'!J36</f>
        <v>0</v>
      </c>
      <c r="AZ104" s="97">
        <f>'06c - Kanalizace - přípoj...'!F33</f>
        <v>0</v>
      </c>
      <c r="BA104" s="97">
        <f>'06c - Kanalizace - přípoj...'!F34</f>
        <v>0</v>
      </c>
      <c r="BB104" s="97">
        <f>'06c - Kanalizace - přípoj...'!F35</f>
        <v>0</v>
      </c>
      <c r="BC104" s="97">
        <f>'06c - Kanalizace - přípoj...'!F36</f>
        <v>0</v>
      </c>
      <c r="BD104" s="99">
        <f>'06c - Kanalizace - přípoj...'!F37</f>
        <v>0</v>
      </c>
      <c r="BT104" s="100" t="s">
        <v>86</v>
      </c>
      <c r="BV104" s="100" t="s">
        <v>80</v>
      </c>
      <c r="BW104" s="100" t="s">
        <v>115</v>
      </c>
      <c r="BX104" s="100" t="s">
        <v>5</v>
      </c>
      <c r="CL104" s="100" t="s">
        <v>1</v>
      </c>
      <c r="CM104" s="100" t="s">
        <v>88</v>
      </c>
    </row>
    <row r="105" spans="1:91" s="7" customFormat="1" ht="16.5" customHeight="1">
      <c r="A105" s="90" t="s">
        <v>82</v>
      </c>
      <c r="B105" s="91"/>
      <c r="C105" s="92"/>
      <c r="D105" s="216" t="s">
        <v>116</v>
      </c>
      <c r="E105" s="216"/>
      <c r="F105" s="216"/>
      <c r="G105" s="216"/>
      <c r="H105" s="216"/>
      <c r="I105" s="93"/>
      <c r="J105" s="216" t="s">
        <v>117</v>
      </c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41">
        <f>'06b - Kanalizace - stoky ...'!J30</f>
        <v>0</v>
      </c>
      <c r="AH105" s="242"/>
      <c r="AI105" s="242"/>
      <c r="AJ105" s="242"/>
      <c r="AK105" s="242"/>
      <c r="AL105" s="242"/>
      <c r="AM105" s="242"/>
      <c r="AN105" s="241">
        <f t="shared" si="0"/>
        <v>0</v>
      </c>
      <c r="AO105" s="242"/>
      <c r="AP105" s="242"/>
      <c r="AQ105" s="94" t="s">
        <v>85</v>
      </c>
      <c r="AR105" s="95"/>
      <c r="AS105" s="96">
        <v>0</v>
      </c>
      <c r="AT105" s="97">
        <f t="shared" si="1"/>
        <v>0</v>
      </c>
      <c r="AU105" s="98">
        <f>'06b - Kanalizace - stoky ...'!P126</f>
        <v>0</v>
      </c>
      <c r="AV105" s="97">
        <f>'06b - Kanalizace - stoky ...'!J33</f>
        <v>0</v>
      </c>
      <c r="AW105" s="97">
        <f>'06b - Kanalizace - stoky ...'!J34</f>
        <v>0</v>
      </c>
      <c r="AX105" s="97">
        <f>'06b - Kanalizace - stoky ...'!J35</f>
        <v>0</v>
      </c>
      <c r="AY105" s="97">
        <f>'06b - Kanalizace - stoky ...'!J36</f>
        <v>0</v>
      </c>
      <c r="AZ105" s="97">
        <f>'06b - Kanalizace - stoky ...'!F33</f>
        <v>0</v>
      </c>
      <c r="BA105" s="97">
        <f>'06b - Kanalizace - stoky ...'!F34</f>
        <v>0</v>
      </c>
      <c r="BB105" s="97">
        <f>'06b - Kanalizace - stoky ...'!F35</f>
        <v>0</v>
      </c>
      <c r="BC105" s="97">
        <f>'06b - Kanalizace - stoky ...'!F36</f>
        <v>0</v>
      </c>
      <c r="BD105" s="99">
        <f>'06b - Kanalizace - stoky ...'!F37</f>
        <v>0</v>
      </c>
      <c r="BT105" s="100" t="s">
        <v>86</v>
      </c>
      <c r="BV105" s="100" t="s">
        <v>80</v>
      </c>
      <c r="BW105" s="100" t="s">
        <v>118</v>
      </c>
      <c r="BX105" s="100" t="s">
        <v>5</v>
      </c>
      <c r="CL105" s="100" t="s">
        <v>1</v>
      </c>
      <c r="CM105" s="100" t="s">
        <v>88</v>
      </c>
    </row>
    <row r="106" spans="1:91" s="7" customFormat="1" ht="16.5" customHeight="1">
      <c r="A106" s="90" t="s">
        <v>82</v>
      </c>
      <c r="B106" s="91"/>
      <c r="C106" s="92"/>
      <c r="D106" s="216" t="s">
        <v>119</v>
      </c>
      <c r="E106" s="216"/>
      <c r="F106" s="216"/>
      <c r="G106" s="216"/>
      <c r="H106" s="216"/>
      <c r="I106" s="93"/>
      <c r="J106" s="216" t="s">
        <v>120</v>
      </c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41">
        <f>'06d - Kanalizace - přípoj...'!J30</f>
        <v>0</v>
      </c>
      <c r="AH106" s="242"/>
      <c r="AI106" s="242"/>
      <c r="AJ106" s="242"/>
      <c r="AK106" s="242"/>
      <c r="AL106" s="242"/>
      <c r="AM106" s="242"/>
      <c r="AN106" s="241">
        <f t="shared" si="0"/>
        <v>0</v>
      </c>
      <c r="AO106" s="242"/>
      <c r="AP106" s="242"/>
      <c r="AQ106" s="94" t="s">
        <v>85</v>
      </c>
      <c r="AR106" s="95"/>
      <c r="AS106" s="96">
        <v>0</v>
      </c>
      <c r="AT106" s="97">
        <f t="shared" si="1"/>
        <v>0</v>
      </c>
      <c r="AU106" s="98">
        <f>'06d - Kanalizace - přípoj...'!P128</f>
        <v>0</v>
      </c>
      <c r="AV106" s="97">
        <f>'06d - Kanalizace - přípoj...'!J33</f>
        <v>0</v>
      </c>
      <c r="AW106" s="97">
        <f>'06d - Kanalizace - přípoj...'!J34</f>
        <v>0</v>
      </c>
      <c r="AX106" s="97">
        <f>'06d - Kanalizace - přípoj...'!J35</f>
        <v>0</v>
      </c>
      <c r="AY106" s="97">
        <f>'06d - Kanalizace - přípoj...'!J36</f>
        <v>0</v>
      </c>
      <c r="AZ106" s="97">
        <f>'06d - Kanalizace - přípoj...'!F33</f>
        <v>0</v>
      </c>
      <c r="BA106" s="97">
        <f>'06d - Kanalizace - přípoj...'!F34</f>
        <v>0</v>
      </c>
      <c r="BB106" s="97">
        <f>'06d - Kanalizace - přípoj...'!F35</f>
        <v>0</v>
      </c>
      <c r="BC106" s="97">
        <f>'06d - Kanalizace - přípoj...'!F36</f>
        <v>0</v>
      </c>
      <c r="BD106" s="99">
        <f>'06d - Kanalizace - přípoj...'!F37</f>
        <v>0</v>
      </c>
      <c r="BT106" s="100" t="s">
        <v>86</v>
      </c>
      <c r="BV106" s="100" t="s">
        <v>80</v>
      </c>
      <c r="BW106" s="100" t="s">
        <v>121</v>
      </c>
      <c r="BX106" s="100" t="s">
        <v>5</v>
      </c>
      <c r="CL106" s="100" t="s">
        <v>1</v>
      </c>
      <c r="CM106" s="100" t="s">
        <v>88</v>
      </c>
    </row>
    <row r="107" spans="1:91" s="7" customFormat="1" ht="16.5" customHeight="1">
      <c r="A107" s="90" t="s">
        <v>82</v>
      </c>
      <c r="B107" s="91"/>
      <c r="C107" s="92"/>
      <c r="D107" s="216" t="s">
        <v>122</v>
      </c>
      <c r="E107" s="216"/>
      <c r="F107" s="216"/>
      <c r="G107" s="216"/>
      <c r="H107" s="216"/>
      <c r="I107" s="93"/>
      <c r="J107" s="216" t="s">
        <v>123</v>
      </c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41">
        <f>'07a - Vodovod - řady III....'!J30</f>
        <v>0</v>
      </c>
      <c r="AH107" s="242"/>
      <c r="AI107" s="242"/>
      <c r="AJ107" s="242"/>
      <c r="AK107" s="242"/>
      <c r="AL107" s="242"/>
      <c r="AM107" s="242"/>
      <c r="AN107" s="241">
        <f t="shared" si="0"/>
        <v>0</v>
      </c>
      <c r="AO107" s="242"/>
      <c r="AP107" s="242"/>
      <c r="AQ107" s="94" t="s">
        <v>85</v>
      </c>
      <c r="AR107" s="95"/>
      <c r="AS107" s="96">
        <v>0</v>
      </c>
      <c r="AT107" s="97">
        <f t="shared" si="1"/>
        <v>0</v>
      </c>
      <c r="AU107" s="98">
        <f>'07a - Vodovod - řady III....'!P126</f>
        <v>0</v>
      </c>
      <c r="AV107" s="97">
        <f>'07a - Vodovod - řady III....'!J33</f>
        <v>0</v>
      </c>
      <c r="AW107" s="97">
        <f>'07a - Vodovod - řady III....'!J34</f>
        <v>0</v>
      </c>
      <c r="AX107" s="97">
        <f>'07a - Vodovod - řady III....'!J35</f>
        <v>0</v>
      </c>
      <c r="AY107" s="97">
        <f>'07a - Vodovod - řady III....'!J36</f>
        <v>0</v>
      </c>
      <c r="AZ107" s="97">
        <f>'07a - Vodovod - řady III....'!F33</f>
        <v>0</v>
      </c>
      <c r="BA107" s="97">
        <f>'07a - Vodovod - řady III....'!F34</f>
        <v>0</v>
      </c>
      <c r="BB107" s="97">
        <f>'07a - Vodovod - řady III....'!F35</f>
        <v>0</v>
      </c>
      <c r="BC107" s="97">
        <f>'07a - Vodovod - řady III....'!F36</f>
        <v>0</v>
      </c>
      <c r="BD107" s="99">
        <f>'07a - Vodovod - řady III....'!F37</f>
        <v>0</v>
      </c>
      <c r="BT107" s="100" t="s">
        <v>86</v>
      </c>
      <c r="BV107" s="100" t="s">
        <v>80</v>
      </c>
      <c r="BW107" s="100" t="s">
        <v>124</v>
      </c>
      <c r="BX107" s="100" t="s">
        <v>5</v>
      </c>
      <c r="CL107" s="100" t="s">
        <v>1</v>
      </c>
      <c r="CM107" s="100" t="s">
        <v>88</v>
      </c>
    </row>
    <row r="108" spans="1:91" s="7" customFormat="1" ht="16.5" customHeight="1">
      <c r="A108" s="90" t="s">
        <v>82</v>
      </c>
      <c r="B108" s="91"/>
      <c r="C108" s="92"/>
      <c r="D108" s="216" t="s">
        <v>125</v>
      </c>
      <c r="E108" s="216"/>
      <c r="F108" s="216"/>
      <c r="G108" s="216"/>
      <c r="H108" s="216"/>
      <c r="I108" s="93"/>
      <c r="J108" s="216" t="s">
        <v>126</v>
      </c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41">
        <f>'07b - Vodovod - řady IV. ...'!J30</f>
        <v>0</v>
      </c>
      <c r="AH108" s="242"/>
      <c r="AI108" s="242"/>
      <c r="AJ108" s="242"/>
      <c r="AK108" s="242"/>
      <c r="AL108" s="242"/>
      <c r="AM108" s="242"/>
      <c r="AN108" s="241">
        <f t="shared" si="0"/>
        <v>0</v>
      </c>
      <c r="AO108" s="242"/>
      <c r="AP108" s="242"/>
      <c r="AQ108" s="94" t="s">
        <v>85</v>
      </c>
      <c r="AR108" s="95"/>
      <c r="AS108" s="96">
        <v>0</v>
      </c>
      <c r="AT108" s="97">
        <f t="shared" si="1"/>
        <v>0</v>
      </c>
      <c r="AU108" s="98">
        <f>'07b - Vodovod - řady IV. ...'!P126</f>
        <v>0</v>
      </c>
      <c r="AV108" s="97">
        <f>'07b - Vodovod - řady IV. ...'!J33</f>
        <v>0</v>
      </c>
      <c r="AW108" s="97">
        <f>'07b - Vodovod - řady IV. ...'!J34</f>
        <v>0</v>
      </c>
      <c r="AX108" s="97">
        <f>'07b - Vodovod - řady IV. ...'!J35</f>
        <v>0</v>
      </c>
      <c r="AY108" s="97">
        <f>'07b - Vodovod - řady IV. ...'!J36</f>
        <v>0</v>
      </c>
      <c r="AZ108" s="97">
        <f>'07b - Vodovod - řady IV. ...'!F33</f>
        <v>0</v>
      </c>
      <c r="BA108" s="97">
        <f>'07b - Vodovod - řady IV. ...'!F34</f>
        <v>0</v>
      </c>
      <c r="BB108" s="97">
        <f>'07b - Vodovod - řady IV. ...'!F35</f>
        <v>0</v>
      </c>
      <c r="BC108" s="97">
        <f>'07b - Vodovod - řady IV. ...'!F36</f>
        <v>0</v>
      </c>
      <c r="BD108" s="99">
        <f>'07b - Vodovod - řady IV. ...'!F37</f>
        <v>0</v>
      </c>
      <c r="BT108" s="100" t="s">
        <v>86</v>
      </c>
      <c r="BV108" s="100" t="s">
        <v>80</v>
      </c>
      <c r="BW108" s="100" t="s">
        <v>127</v>
      </c>
      <c r="BX108" s="100" t="s">
        <v>5</v>
      </c>
      <c r="CL108" s="100" t="s">
        <v>1</v>
      </c>
      <c r="CM108" s="100" t="s">
        <v>88</v>
      </c>
    </row>
    <row r="109" spans="1:91" s="7" customFormat="1" ht="16.5" customHeight="1">
      <c r="A109" s="90" t="s">
        <v>82</v>
      </c>
      <c r="B109" s="91"/>
      <c r="C109" s="92"/>
      <c r="D109" s="216" t="s">
        <v>128</v>
      </c>
      <c r="E109" s="216"/>
      <c r="F109" s="216"/>
      <c r="G109" s="216"/>
      <c r="H109" s="216"/>
      <c r="I109" s="93"/>
      <c r="J109" s="216" t="s">
        <v>129</v>
      </c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41">
        <f>'07c - Vodovod - přípojky ...'!J30</f>
        <v>0</v>
      </c>
      <c r="AH109" s="242"/>
      <c r="AI109" s="242"/>
      <c r="AJ109" s="242"/>
      <c r="AK109" s="242"/>
      <c r="AL109" s="242"/>
      <c r="AM109" s="242"/>
      <c r="AN109" s="241">
        <f t="shared" si="0"/>
        <v>0</v>
      </c>
      <c r="AO109" s="242"/>
      <c r="AP109" s="242"/>
      <c r="AQ109" s="94" t="s">
        <v>85</v>
      </c>
      <c r="AR109" s="95"/>
      <c r="AS109" s="96">
        <v>0</v>
      </c>
      <c r="AT109" s="97">
        <f t="shared" si="1"/>
        <v>0</v>
      </c>
      <c r="AU109" s="98">
        <f>'07c - Vodovod - přípojky ...'!P126</f>
        <v>0</v>
      </c>
      <c r="AV109" s="97">
        <f>'07c - Vodovod - přípojky ...'!J33</f>
        <v>0</v>
      </c>
      <c r="AW109" s="97">
        <f>'07c - Vodovod - přípojky ...'!J34</f>
        <v>0</v>
      </c>
      <c r="AX109" s="97">
        <f>'07c - Vodovod - přípojky ...'!J35</f>
        <v>0</v>
      </c>
      <c r="AY109" s="97">
        <f>'07c - Vodovod - přípojky ...'!J36</f>
        <v>0</v>
      </c>
      <c r="AZ109" s="97">
        <f>'07c - Vodovod - přípojky ...'!F33</f>
        <v>0</v>
      </c>
      <c r="BA109" s="97">
        <f>'07c - Vodovod - přípojky ...'!F34</f>
        <v>0</v>
      </c>
      <c r="BB109" s="97">
        <f>'07c - Vodovod - přípojky ...'!F35</f>
        <v>0</v>
      </c>
      <c r="BC109" s="97">
        <f>'07c - Vodovod - přípojky ...'!F36</f>
        <v>0</v>
      </c>
      <c r="BD109" s="99">
        <f>'07c - Vodovod - přípojky ...'!F37</f>
        <v>0</v>
      </c>
      <c r="BT109" s="100" t="s">
        <v>86</v>
      </c>
      <c r="BV109" s="100" t="s">
        <v>80</v>
      </c>
      <c r="BW109" s="100" t="s">
        <v>130</v>
      </c>
      <c r="BX109" s="100" t="s">
        <v>5</v>
      </c>
      <c r="CL109" s="100" t="s">
        <v>1</v>
      </c>
      <c r="CM109" s="100" t="s">
        <v>88</v>
      </c>
    </row>
    <row r="110" spans="1:91" s="7" customFormat="1" ht="16.5" customHeight="1">
      <c r="A110" s="90" t="s">
        <v>82</v>
      </c>
      <c r="B110" s="91"/>
      <c r="C110" s="92"/>
      <c r="D110" s="216" t="s">
        <v>131</v>
      </c>
      <c r="E110" s="216"/>
      <c r="F110" s="216"/>
      <c r="G110" s="216"/>
      <c r="H110" s="216"/>
      <c r="I110" s="93"/>
      <c r="J110" s="216" t="s">
        <v>132</v>
      </c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41">
        <f>'07d - Vodovod - přípojky ...'!J30</f>
        <v>0</v>
      </c>
      <c r="AH110" s="242"/>
      <c r="AI110" s="242"/>
      <c r="AJ110" s="242"/>
      <c r="AK110" s="242"/>
      <c r="AL110" s="242"/>
      <c r="AM110" s="242"/>
      <c r="AN110" s="241">
        <f t="shared" si="0"/>
        <v>0</v>
      </c>
      <c r="AO110" s="242"/>
      <c r="AP110" s="242"/>
      <c r="AQ110" s="94" t="s">
        <v>85</v>
      </c>
      <c r="AR110" s="95"/>
      <c r="AS110" s="96">
        <v>0</v>
      </c>
      <c r="AT110" s="97">
        <f t="shared" si="1"/>
        <v>0</v>
      </c>
      <c r="AU110" s="98">
        <f>'07d - Vodovod - přípojky ...'!P126</f>
        <v>0</v>
      </c>
      <c r="AV110" s="97">
        <f>'07d - Vodovod - přípojky ...'!J33</f>
        <v>0</v>
      </c>
      <c r="AW110" s="97">
        <f>'07d - Vodovod - přípojky ...'!J34</f>
        <v>0</v>
      </c>
      <c r="AX110" s="97">
        <f>'07d - Vodovod - přípojky ...'!J35</f>
        <v>0</v>
      </c>
      <c r="AY110" s="97">
        <f>'07d - Vodovod - přípojky ...'!J36</f>
        <v>0</v>
      </c>
      <c r="AZ110" s="97">
        <f>'07d - Vodovod - přípojky ...'!F33</f>
        <v>0</v>
      </c>
      <c r="BA110" s="97">
        <f>'07d - Vodovod - přípojky ...'!F34</f>
        <v>0</v>
      </c>
      <c r="BB110" s="97">
        <f>'07d - Vodovod - přípojky ...'!F35</f>
        <v>0</v>
      </c>
      <c r="BC110" s="97">
        <f>'07d - Vodovod - přípojky ...'!F36</f>
        <v>0</v>
      </c>
      <c r="BD110" s="99">
        <f>'07d - Vodovod - přípojky ...'!F37</f>
        <v>0</v>
      </c>
      <c r="BT110" s="100" t="s">
        <v>86</v>
      </c>
      <c r="BV110" s="100" t="s">
        <v>80</v>
      </c>
      <c r="BW110" s="100" t="s">
        <v>133</v>
      </c>
      <c r="BX110" s="100" t="s">
        <v>5</v>
      </c>
      <c r="CL110" s="100" t="s">
        <v>1</v>
      </c>
      <c r="CM110" s="100" t="s">
        <v>88</v>
      </c>
    </row>
    <row r="111" spans="1:91" s="7" customFormat="1" ht="16.5" customHeight="1">
      <c r="A111" s="90" t="s">
        <v>82</v>
      </c>
      <c r="B111" s="91"/>
      <c r="C111" s="92"/>
      <c r="D111" s="216" t="s">
        <v>134</v>
      </c>
      <c r="E111" s="216"/>
      <c r="F111" s="216"/>
      <c r="G111" s="216"/>
      <c r="H111" s="216"/>
      <c r="I111" s="93"/>
      <c r="J111" s="216" t="s">
        <v>135</v>
      </c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41">
        <f>'08 - Přeložka plynovodu -...'!J30</f>
        <v>0</v>
      </c>
      <c r="AH111" s="242"/>
      <c r="AI111" s="242"/>
      <c r="AJ111" s="242"/>
      <c r="AK111" s="242"/>
      <c r="AL111" s="242"/>
      <c r="AM111" s="242"/>
      <c r="AN111" s="241">
        <f t="shared" si="0"/>
        <v>0</v>
      </c>
      <c r="AO111" s="242"/>
      <c r="AP111" s="242"/>
      <c r="AQ111" s="94" t="s">
        <v>85</v>
      </c>
      <c r="AR111" s="95"/>
      <c r="AS111" s="101">
        <v>0</v>
      </c>
      <c r="AT111" s="102">
        <f t="shared" si="1"/>
        <v>0</v>
      </c>
      <c r="AU111" s="103">
        <f>'08 - Přeložka plynovodu -...'!P118</f>
        <v>0</v>
      </c>
      <c r="AV111" s="102">
        <f>'08 - Přeložka plynovodu -...'!J33</f>
        <v>0</v>
      </c>
      <c r="AW111" s="102">
        <f>'08 - Přeložka plynovodu -...'!J34</f>
        <v>0</v>
      </c>
      <c r="AX111" s="102">
        <f>'08 - Přeložka plynovodu -...'!J35</f>
        <v>0</v>
      </c>
      <c r="AY111" s="102">
        <f>'08 - Přeložka plynovodu -...'!J36</f>
        <v>0</v>
      </c>
      <c r="AZ111" s="102">
        <f>'08 - Přeložka plynovodu -...'!F33</f>
        <v>0</v>
      </c>
      <c r="BA111" s="102">
        <f>'08 - Přeložka plynovodu -...'!F34</f>
        <v>0</v>
      </c>
      <c r="BB111" s="102">
        <f>'08 - Přeložka plynovodu -...'!F35</f>
        <v>0</v>
      </c>
      <c r="BC111" s="102">
        <f>'08 - Přeložka plynovodu -...'!F36</f>
        <v>0</v>
      </c>
      <c r="BD111" s="104">
        <f>'08 - Přeložka plynovodu -...'!F37</f>
        <v>0</v>
      </c>
      <c r="BT111" s="100" t="s">
        <v>86</v>
      </c>
      <c r="BV111" s="100" t="s">
        <v>80</v>
      </c>
      <c r="BW111" s="100" t="s">
        <v>136</v>
      </c>
      <c r="BX111" s="100" t="s">
        <v>5</v>
      </c>
      <c r="CL111" s="100" t="s">
        <v>1</v>
      </c>
      <c r="CM111" s="100" t="s">
        <v>88</v>
      </c>
    </row>
    <row r="112" spans="1:91" s="2" customFormat="1" ht="30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6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</row>
    <row r="113" spans="1:57" s="2" customFormat="1" ht="6.95" customHeight="1">
      <c r="A113" s="3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36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</row>
  </sheetData>
  <sheetProtection algorithmName="SHA-512" hashValue="voLZc0E6iJxfa73Bf+g9bRQI93tTeYn6+hxs33+J/EIC1BTDDe+3B8wbP62BdkIHYsien0Icfyn4FiQnaNQfUQ==" saltValue="NL5sge5yqfT5Fy5SSp0tG3j1f1L5xqR8UCU50S4SD2VbJujnETt9WbUheiWQW2H+KNEek9ulwSxYVHp+l2H9iQ==" spinCount="100000" sheet="1" objects="1" scenarios="1" formatColumns="0" formatRows="0"/>
  <mergeCells count="106">
    <mergeCell ref="AN109:AP109"/>
    <mergeCell ref="AG109:AM109"/>
    <mergeCell ref="AN110:AP110"/>
    <mergeCell ref="AG110:AM110"/>
    <mergeCell ref="AN111:AP111"/>
    <mergeCell ref="AG111:AM111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D109:H109"/>
    <mergeCell ref="J109:AF109"/>
    <mergeCell ref="D110:H110"/>
    <mergeCell ref="J110:AF110"/>
    <mergeCell ref="D111:H111"/>
    <mergeCell ref="J111:AF111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AG104:AM104"/>
    <mergeCell ref="AN104:AP104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</mergeCells>
  <hyperlinks>
    <hyperlink ref="A95" location="'01a - Stavební úpravy - I...'!C2" display="/"/>
    <hyperlink ref="A96" location="'01b - Stavební úpravy - I...'!C2" display="/"/>
    <hyperlink ref="A97" location="'02a - Komunikace - III. e...'!C2" display="/"/>
    <hyperlink ref="A98" location="'02b - Komunikace - IV. etapa'!C2" display="/"/>
    <hyperlink ref="A99" location="'03a - Veřejné osvětlení -...'!C2" display="/"/>
    <hyperlink ref="A100" location="'03b - Veřejné osvětlení -...'!C2" display="/"/>
    <hyperlink ref="A101" location="'04a - Terénní a sadové úp...'!C2" display="/"/>
    <hyperlink ref="A102" location="'04b - Terénní a sadové úp...'!C2" display="/"/>
    <hyperlink ref="A103" location="'06a - Kanalizace - stoky ...'!C2" display="/"/>
    <hyperlink ref="A104" location="'06c - Kanalizace - přípoj...'!C2" display="/"/>
    <hyperlink ref="A105" location="'06b - Kanalizace - stoky ...'!C2" display="/"/>
    <hyperlink ref="A106" location="'06d - Kanalizace - přípoj...'!C2" display="/"/>
    <hyperlink ref="A107" location="'07a - Vodovod - řady III....'!C2" display="/"/>
    <hyperlink ref="A108" location="'07b - Vodovod - řady IV. ...'!C2" display="/"/>
    <hyperlink ref="A109" location="'07c - Vodovod - přípojky ...'!C2" display="/"/>
    <hyperlink ref="A110" location="'07d - Vodovod - přípojky ...'!C2" display="/"/>
    <hyperlink ref="A111" location="'08 - Přeložka plynovodu 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112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1360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ROUND((SUM(BE126:BE202)),  2)</f>
        <v>0</v>
      </c>
      <c r="G33" s="31"/>
      <c r="H33" s="31"/>
      <c r="I33" s="121">
        <v>0.21</v>
      </c>
      <c r="J33" s="120">
        <f>ROUND(((SUM(BE126:BE202))*I33),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ROUND((SUM(BF126:BF202)),  2)</f>
        <v>0</v>
      </c>
      <c r="G34" s="31"/>
      <c r="H34" s="31"/>
      <c r="I34" s="121">
        <v>0.15</v>
      </c>
      <c r="J34" s="120">
        <f>ROUND(((SUM(BF126:BF202))*I34),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ROUND((SUM(BG126:BG202)),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ROUND((SUM(BH126:BH202)),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ROUND((SUM(BI126:BI202)),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06a - Kanalizace - stoky III.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147</v>
      </c>
      <c r="E99" s="153"/>
      <c r="F99" s="153"/>
      <c r="G99" s="153"/>
      <c r="H99" s="153"/>
      <c r="I99" s="153"/>
      <c r="J99" s="154">
        <f>J154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1361</v>
      </c>
      <c r="E100" s="153"/>
      <c r="F100" s="153"/>
      <c r="G100" s="153"/>
      <c r="H100" s="153"/>
      <c r="I100" s="153"/>
      <c r="J100" s="154">
        <f>J156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761</v>
      </c>
      <c r="E101" s="153"/>
      <c r="F101" s="153"/>
      <c r="G101" s="153"/>
      <c r="H101" s="153"/>
      <c r="I101" s="153"/>
      <c r="J101" s="154">
        <f>J160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150</v>
      </c>
      <c r="E102" s="153"/>
      <c r="F102" s="153"/>
      <c r="G102" s="153"/>
      <c r="H102" s="153"/>
      <c r="I102" s="153"/>
      <c r="J102" s="154">
        <f>J177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1362</v>
      </c>
      <c r="E103" s="153"/>
      <c r="F103" s="153"/>
      <c r="G103" s="153"/>
      <c r="H103" s="153"/>
      <c r="I103" s="153"/>
      <c r="J103" s="154">
        <f>J181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1363</v>
      </c>
      <c r="E104" s="153"/>
      <c r="F104" s="153"/>
      <c r="G104" s="153"/>
      <c r="H104" s="153"/>
      <c r="I104" s="153"/>
      <c r="J104" s="154">
        <f>J184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1364</v>
      </c>
      <c r="E105" s="147"/>
      <c r="F105" s="147"/>
      <c r="G105" s="147"/>
      <c r="H105" s="147"/>
      <c r="I105" s="147"/>
      <c r="J105" s="148">
        <f>J190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154</v>
      </c>
      <c r="E106" s="153"/>
      <c r="F106" s="153"/>
      <c r="G106" s="153"/>
      <c r="H106" s="153"/>
      <c r="I106" s="153"/>
      <c r="J106" s="154">
        <f>J191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155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2" t="str">
        <f>E7</f>
        <v>Revitalizace sídliště Šumavská - Pod Vodojemem - III. a IV. Etapa</v>
      </c>
      <c r="F116" s="263"/>
      <c r="G116" s="263"/>
      <c r="H116" s="26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138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8" t="str">
        <f>E9</f>
        <v>06a - Kanalizace - stoky III. etapa</v>
      </c>
      <c r="F118" s="264"/>
      <c r="G118" s="264"/>
      <c r="H118" s="264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 xml:space="preserve"> </v>
      </c>
      <c r="G120" s="33"/>
      <c r="H120" s="33"/>
      <c r="I120" s="26" t="s">
        <v>22</v>
      </c>
      <c r="J120" s="63" t="str">
        <f>IF(J12="","",J12)</f>
        <v>2. 11. 2021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Horažďovice</v>
      </c>
      <c r="G122" s="33"/>
      <c r="H122" s="33"/>
      <c r="I122" s="26" t="s">
        <v>32</v>
      </c>
      <c r="J122" s="29" t="str">
        <f>E21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30</v>
      </c>
      <c r="D123" s="33"/>
      <c r="E123" s="33"/>
      <c r="F123" s="24" t="str">
        <f>IF(E18="","",E18)</f>
        <v>Vyplň údaj</v>
      </c>
      <c r="G123" s="33"/>
      <c r="H123" s="33"/>
      <c r="I123" s="26" t="s">
        <v>35</v>
      </c>
      <c r="J123" s="29" t="str">
        <f>E24</f>
        <v>Pavel Matoušek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156</v>
      </c>
      <c r="D125" s="159" t="s">
        <v>63</v>
      </c>
      <c r="E125" s="159" t="s">
        <v>59</v>
      </c>
      <c r="F125" s="159" t="s">
        <v>60</v>
      </c>
      <c r="G125" s="159" t="s">
        <v>157</v>
      </c>
      <c r="H125" s="159" t="s">
        <v>158</v>
      </c>
      <c r="I125" s="159" t="s">
        <v>159</v>
      </c>
      <c r="J125" s="160" t="s">
        <v>142</v>
      </c>
      <c r="K125" s="161" t="s">
        <v>160</v>
      </c>
      <c r="L125" s="162"/>
      <c r="M125" s="72" t="s">
        <v>1</v>
      </c>
      <c r="N125" s="73" t="s">
        <v>42</v>
      </c>
      <c r="O125" s="73" t="s">
        <v>161</v>
      </c>
      <c r="P125" s="73" t="s">
        <v>162</v>
      </c>
      <c r="Q125" s="73" t="s">
        <v>163</v>
      </c>
      <c r="R125" s="73" t="s">
        <v>164</v>
      </c>
      <c r="S125" s="73" t="s">
        <v>165</v>
      </c>
      <c r="T125" s="74" t="s">
        <v>166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167</v>
      </c>
      <c r="D126" s="33"/>
      <c r="E126" s="33"/>
      <c r="F126" s="33"/>
      <c r="G126" s="33"/>
      <c r="H126" s="33"/>
      <c r="I126" s="33"/>
      <c r="J126" s="163">
        <f>BK126</f>
        <v>0</v>
      </c>
      <c r="K126" s="33"/>
      <c r="L126" s="36"/>
      <c r="M126" s="75"/>
      <c r="N126" s="164"/>
      <c r="O126" s="76"/>
      <c r="P126" s="165">
        <f>P127+P190</f>
        <v>0</v>
      </c>
      <c r="Q126" s="76"/>
      <c r="R126" s="165">
        <f>R127+R190</f>
        <v>9.292482960000001</v>
      </c>
      <c r="S126" s="76"/>
      <c r="T126" s="166">
        <f>T127+T190</f>
        <v>17.883319999999998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77</v>
      </c>
      <c r="AU126" s="14" t="s">
        <v>144</v>
      </c>
      <c r="BK126" s="167">
        <f>BK127+BK190</f>
        <v>0</v>
      </c>
    </row>
    <row r="127" spans="1:63" s="12" customFormat="1" ht="25.9" customHeight="1">
      <c r="B127" s="168"/>
      <c r="C127" s="169"/>
      <c r="D127" s="170" t="s">
        <v>77</v>
      </c>
      <c r="E127" s="171" t="s">
        <v>168</v>
      </c>
      <c r="F127" s="171" t="s">
        <v>169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P128+P154+P156+P160+P177+P181+P184</f>
        <v>0</v>
      </c>
      <c r="Q127" s="176"/>
      <c r="R127" s="177">
        <f>R128+R154+R156+R160+R177+R181+R184</f>
        <v>9.292482960000001</v>
      </c>
      <c r="S127" s="176"/>
      <c r="T127" s="178">
        <f>T128+T154+T156+T160+T177+T181+T184</f>
        <v>17.883319999999998</v>
      </c>
      <c r="AR127" s="179" t="s">
        <v>86</v>
      </c>
      <c r="AT127" s="180" t="s">
        <v>77</v>
      </c>
      <c r="AU127" s="180" t="s">
        <v>78</v>
      </c>
      <c r="AY127" s="179" t="s">
        <v>170</v>
      </c>
      <c r="BK127" s="181">
        <f>BK128+BK154+BK156+BK160+BK177+BK181+BK184</f>
        <v>0</v>
      </c>
    </row>
    <row r="128" spans="1:63" s="12" customFormat="1" ht="22.9" customHeight="1">
      <c r="B128" s="168"/>
      <c r="C128" s="169"/>
      <c r="D128" s="170" t="s">
        <v>77</v>
      </c>
      <c r="E128" s="182" t="s">
        <v>86</v>
      </c>
      <c r="F128" s="182" t="s">
        <v>171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SUM(P129:P153)</f>
        <v>0</v>
      </c>
      <c r="Q128" s="176"/>
      <c r="R128" s="177">
        <f>SUM(R129:R153)</f>
        <v>0.35867286000000004</v>
      </c>
      <c r="S128" s="176"/>
      <c r="T128" s="178">
        <f>SUM(T129:T153)</f>
        <v>0</v>
      </c>
      <c r="AR128" s="179" t="s">
        <v>86</v>
      </c>
      <c r="AT128" s="180" t="s">
        <v>77</v>
      </c>
      <c r="AU128" s="180" t="s">
        <v>86</v>
      </c>
      <c r="AY128" s="179" t="s">
        <v>170</v>
      </c>
      <c r="BK128" s="181">
        <f>SUM(BK129:BK153)</f>
        <v>0</v>
      </c>
    </row>
    <row r="129" spans="1:65" s="2" customFormat="1" ht="24.2" customHeight="1">
      <c r="A129" s="31"/>
      <c r="B129" s="32"/>
      <c r="C129" s="184" t="s">
        <v>86</v>
      </c>
      <c r="D129" s="184" t="s">
        <v>172</v>
      </c>
      <c r="E129" s="185" t="s">
        <v>1365</v>
      </c>
      <c r="F129" s="186" t="s">
        <v>1366</v>
      </c>
      <c r="G129" s="187" t="s">
        <v>222</v>
      </c>
      <c r="H129" s="188">
        <v>20</v>
      </c>
      <c r="I129" s="189"/>
      <c r="J129" s="190">
        <f t="shared" ref="J129:J153" si="0">ROUND(I129*H129,2)</f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ref="P129:P153" si="1">O129*H129</f>
        <v>0</v>
      </c>
      <c r="Q129" s="194">
        <v>0</v>
      </c>
      <c r="R129" s="194">
        <f t="shared" ref="R129:R153" si="2">Q129*H129</f>
        <v>0</v>
      </c>
      <c r="S129" s="194">
        <v>0</v>
      </c>
      <c r="T129" s="195">
        <f t="shared" ref="T129:T153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ref="BE129:BE153" si="4">IF(N129="základní",J129,0)</f>
        <v>0</v>
      </c>
      <c r="BF129" s="197">
        <f t="shared" ref="BF129:BF153" si="5">IF(N129="snížená",J129,0)</f>
        <v>0</v>
      </c>
      <c r="BG129" s="197">
        <f t="shared" ref="BG129:BG153" si="6">IF(N129="zákl. přenesená",J129,0)</f>
        <v>0</v>
      </c>
      <c r="BH129" s="197">
        <f t="shared" ref="BH129:BH153" si="7">IF(N129="sníž. přenesená",J129,0)</f>
        <v>0</v>
      </c>
      <c r="BI129" s="197">
        <f t="shared" ref="BI129:BI153" si="8">IF(N129="nulová",J129,0)</f>
        <v>0</v>
      </c>
      <c r="BJ129" s="14" t="s">
        <v>86</v>
      </c>
      <c r="BK129" s="197">
        <f t="shared" ref="BK129:BK153" si="9">ROUND(I129*H129,2)</f>
        <v>0</v>
      </c>
      <c r="BL129" s="14" t="s">
        <v>176</v>
      </c>
      <c r="BM129" s="196" t="s">
        <v>1367</v>
      </c>
    </row>
    <row r="130" spans="1:65" s="2" customFormat="1" ht="24.2" customHeight="1">
      <c r="A130" s="31"/>
      <c r="B130" s="32"/>
      <c r="C130" s="184" t="s">
        <v>88</v>
      </c>
      <c r="D130" s="184" t="s">
        <v>172</v>
      </c>
      <c r="E130" s="185" t="s">
        <v>1368</v>
      </c>
      <c r="F130" s="186" t="s">
        <v>1369</v>
      </c>
      <c r="G130" s="187" t="s">
        <v>1370</v>
      </c>
      <c r="H130" s="188">
        <v>2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1371</v>
      </c>
    </row>
    <row r="131" spans="1:65" s="2" customFormat="1" ht="24.2" customHeight="1">
      <c r="A131" s="31"/>
      <c r="B131" s="32"/>
      <c r="C131" s="184" t="s">
        <v>181</v>
      </c>
      <c r="D131" s="184" t="s">
        <v>172</v>
      </c>
      <c r="E131" s="185" t="s">
        <v>1372</v>
      </c>
      <c r="F131" s="186" t="s">
        <v>1373</v>
      </c>
      <c r="G131" s="187" t="s">
        <v>217</v>
      </c>
      <c r="H131" s="188">
        <v>1.8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3.6900000000000002E-2</v>
      </c>
      <c r="R131" s="194">
        <f t="shared" si="2"/>
        <v>6.6420000000000007E-2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1374</v>
      </c>
    </row>
    <row r="132" spans="1:65" s="2" customFormat="1" ht="24.2" customHeight="1">
      <c r="A132" s="31"/>
      <c r="B132" s="32"/>
      <c r="C132" s="184" t="s">
        <v>176</v>
      </c>
      <c r="D132" s="184" t="s">
        <v>172</v>
      </c>
      <c r="E132" s="185" t="s">
        <v>1375</v>
      </c>
      <c r="F132" s="186" t="s">
        <v>1376</v>
      </c>
      <c r="G132" s="187" t="s">
        <v>175</v>
      </c>
      <c r="H132" s="188">
        <v>3.1680000000000001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1377</v>
      </c>
    </row>
    <row r="133" spans="1:65" s="2" customFormat="1" ht="24.2" customHeight="1">
      <c r="A133" s="31"/>
      <c r="B133" s="32"/>
      <c r="C133" s="184" t="s">
        <v>188</v>
      </c>
      <c r="D133" s="184" t="s">
        <v>172</v>
      </c>
      <c r="E133" s="185" t="s">
        <v>1378</v>
      </c>
      <c r="F133" s="186" t="s">
        <v>1379</v>
      </c>
      <c r="G133" s="187" t="s">
        <v>175</v>
      </c>
      <c r="H133" s="188">
        <v>18.571000000000002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1380</v>
      </c>
    </row>
    <row r="134" spans="1:65" s="2" customFormat="1" ht="24.2" customHeight="1">
      <c r="A134" s="31"/>
      <c r="B134" s="32"/>
      <c r="C134" s="184" t="s">
        <v>193</v>
      </c>
      <c r="D134" s="184" t="s">
        <v>172</v>
      </c>
      <c r="E134" s="185" t="s">
        <v>1381</v>
      </c>
      <c r="F134" s="186" t="s">
        <v>1382</v>
      </c>
      <c r="G134" s="187" t="s">
        <v>175</v>
      </c>
      <c r="H134" s="188">
        <v>9.2859999999999996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1383</v>
      </c>
    </row>
    <row r="135" spans="1:65" s="2" customFormat="1" ht="24.2" customHeight="1">
      <c r="A135" s="31"/>
      <c r="B135" s="32"/>
      <c r="C135" s="184" t="s">
        <v>199</v>
      </c>
      <c r="D135" s="184" t="s">
        <v>172</v>
      </c>
      <c r="E135" s="185" t="s">
        <v>1384</v>
      </c>
      <c r="F135" s="186" t="s">
        <v>1385</v>
      </c>
      <c r="G135" s="187" t="s">
        <v>175</v>
      </c>
      <c r="H135" s="188">
        <v>33.427999999999997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1386</v>
      </c>
    </row>
    <row r="136" spans="1:65" s="2" customFormat="1" ht="24.2" customHeight="1">
      <c r="A136" s="31"/>
      <c r="B136" s="32"/>
      <c r="C136" s="184" t="s">
        <v>204</v>
      </c>
      <c r="D136" s="184" t="s">
        <v>172</v>
      </c>
      <c r="E136" s="185" t="s">
        <v>1387</v>
      </c>
      <c r="F136" s="186" t="s">
        <v>1388</v>
      </c>
      <c r="G136" s="187" t="s">
        <v>175</v>
      </c>
      <c r="H136" s="188">
        <v>16.713999999999999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1389</v>
      </c>
    </row>
    <row r="137" spans="1:65" s="2" customFormat="1" ht="14.45" customHeight="1">
      <c r="A137" s="31"/>
      <c r="B137" s="32"/>
      <c r="C137" s="184" t="s">
        <v>209</v>
      </c>
      <c r="D137" s="184" t="s">
        <v>172</v>
      </c>
      <c r="E137" s="185" t="s">
        <v>1390</v>
      </c>
      <c r="F137" s="186" t="s">
        <v>1391</v>
      </c>
      <c r="G137" s="187" t="s">
        <v>175</v>
      </c>
      <c r="H137" s="188">
        <v>22.286000000000001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1.0460000000000001E-2</v>
      </c>
      <c r="R137" s="194">
        <f t="shared" si="2"/>
        <v>0.23311156000000002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1392</v>
      </c>
    </row>
    <row r="138" spans="1:65" s="2" customFormat="1" ht="14.45" customHeight="1">
      <c r="A138" s="31"/>
      <c r="B138" s="32"/>
      <c r="C138" s="184" t="s">
        <v>214</v>
      </c>
      <c r="D138" s="184" t="s">
        <v>172</v>
      </c>
      <c r="E138" s="185" t="s">
        <v>1393</v>
      </c>
      <c r="F138" s="186" t="s">
        <v>1394</v>
      </c>
      <c r="G138" s="187" t="s">
        <v>196</v>
      </c>
      <c r="H138" s="188">
        <v>69.578000000000003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8.4999999999999995E-4</v>
      </c>
      <c r="R138" s="194">
        <f t="shared" si="2"/>
        <v>5.9141300000000001E-2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1395</v>
      </c>
    </row>
    <row r="139" spans="1:65" s="2" customFormat="1" ht="24.2" customHeight="1">
      <c r="A139" s="31"/>
      <c r="B139" s="32"/>
      <c r="C139" s="184" t="s">
        <v>219</v>
      </c>
      <c r="D139" s="184" t="s">
        <v>172</v>
      </c>
      <c r="E139" s="185" t="s">
        <v>1396</v>
      </c>
      <c r="F139" s="186" t="s">
        <v>1397</v>
      </c>
      <c r="G139" s="187" t="s">
        <v>196</v>
      </c>
      <c r="H139" s="188">
        <v>69.578000000000003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1398</v>
      </c>
    </row>
    <row r="140" spans="1:65" s="2" customFormat="1" ht="24.2" customHeight="1">
      <c r="A140" s="31"/>
      <c r="B140" s="32"/>
      <c r="C140" s="184" t="s">
        <v>225</v>
      </c>
      <c r="D140" s="184" t="s">
        <v>172</v>
      </c>
      <c r="E140" s="185" t="s">
        <v>1399</v>
      </c>
      <c r="F140" s="186" t="s">
        <v>1400</v>
      </c>
      <c r="G140" s="187" t="s">
        <v>175</v>
      </c>
      <c r="H140" s="188">
        <v>26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1401</v>
      </c>
    </row>
    <row r="141" spans="1:65" s="2" customFormat="1" ht="24.2" customHeight="1">
      <c r="A141" s="31"/>
      <c r="B141" s="32"/>
      <c r="C141" s="184" t="s">
        <v>229</v>
      </c>
      <c r="D141" s="184" t="s">
        <v>172</v>
      </c>
      <c r="E141" s="185" t="s">
        <v>1402</v>
      </c>
      <c r="F141" s="186" t="s">
        <v>1403</v>
      </c>
      <c r="G141" s="187" t="s">
        <v>175</v>
      </c>
      <c r="H141" s="188">
        <v>11.143000000000001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1404</v>
      </c>
    </row>
    <row r="142" spans="1:65" s="2" customFormat="1" ht="24.2" customHeight="1">
      <c r="A142" s="31"/>
      <c r="B142" s="32"/>
      <c r="C142" s="184" t="s">
        <v>233</v>
      </c>
      <c r="D142" s="184" t="s">
        <v>172</v>
      </c>
      <c r="E142" s="185" t="s">
        <v>1405</v>
      </c>
      <c r="F142" s="186" t="s">
        <v>1406</v>
      </c>
      <c r="G142" s="187" t="s">
        <v>175</v>
      </c>
      <c r="H142" s="188">
        <v>39.701999999999998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1407</v>
      </c>
    </row>
    <row r="143" spans="1:65" s="2" customFormat="1" ht="24.2" customHeight="1">
      <c r="A143" s="31"/>
      <c r="B143" s="32"/>
      <c r="C143" s="184" t="s">
        <v>8</v>
      </c>
      <c r="D143" s="184" t="s">
        <v>172</v>
      </c>
      <c r="E143" s="185" t="s">
        <v>178</v>
      </c>
      <c r="F143" s="186" t="s">
        <v>179</v>
      </c>
      <c r="G143" s="187" t="s">
        <v>175</v>
      </c>
      <c r="H143" s="188">
        <v>32.148000000000003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1408</v>
      </c>
    </row>
    <row r="144" spans="1:65" s="2" customFormat="1" ht="24.2" customHeight="1">
      <c r="A144" s="31"/>
      <c r="B144" s="32"/>
      <c r="C144" s="184" t="s">
        <v>241</v>
      </c>
      <c r="D144" s="184" t="s">
        <v>172</v>
      </c>
      <c r="E144" s="185" t="s">
        <v>182</v>
      </c>
      <c r="F144" s="186" t="s">
        <v>183</v>
      </c>
      <c r="G144" s="187" t="s">
        <v>175</v>
      </c>
      <c r="H144" s="188">
        <v>289.33199999999999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1409</v>
      </c>
    </row>
    <row r="145" spans="1:65" s="2" customFormat="1" ht="24.2" customHeight="1">
      <c r="A145" s="31"/>
      <c r="B145" s="32"/>
      <c r="C145" s="184" t="s">
        <v>245</v>
      </c>
      <c r="D145" s="184" t="s">
        <v>172</v>
      </c>
      <c r="E145" s="185" t="s">
        <v>1410</v>
      </c>
      <c r="F145" s="186" t="s">
        <v>1411</v>
      </c>
      <c r="G145" s="187" t="s">
        <v>175</v>
      </c>
      <c r="H145" s="188">
        <v>22.286000000000001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1412</v>
      </c>
    </row>
    <row r="146" spans="1:65" s="2" customFormat="1" ht="24.2" customHeight="1">
      <c r="A146" s="31"/>
      <c r="B146" s="32"/>
      <c r="C146" s="184" t="s">
        <v>249</v>
      </c>
      <c r="D146" s="184" t="s">
        <v>172</v>
      </c>
      <c r="E146" s="185" t="s">
        <v>1413</v>
      </c>
      <c r="F146" s="186" t="s">
        <v>1414</v>
      </c>
      <c r="G146" s="187" t="s">
        <v>175</v>
      </c>
      <c r="H146" s="188">
        <v>200.57400000000001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1415</v>
      </c>
    </row>
    <row r="147" spans="1:65" s="2" customFormat="1" ht="14.45" customHeight="1">
      <c r="A147" s="31"/>
      <c r="B147" s="32"/>
      <c r="C147" s="184" t="s">
        <v>253</v>
      </c>
      <c r="D147" s="184" t="s">
        <v>172</v>
      </c>
      <c r="E147" s="185" t="s">
        <v>1416</v>
      </c>
      <c r="F147" s="186" t="s">
        <v>1417</v>
      </c>
      <c r="G147" s="187" t="s">
        <v>175</v>
      </c>
      <c r="H147" s="188">
        <v>19.850999999999999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1418</v>
      </c>
    </row>
    <row r="148" spans="1:65" s="2" customFormat="1" ht="14.45" customHeight="1">
      <c r="A148" s="31"/>
      <c r="B148" s="32"/>
      <c r="C148" s="184" t="s">
        <v>257</v>
      </c>
      <c r="D148" s="184" t="s">
        <v>172</v>
      </c>
      <c r="E148" s="185" t="s">
        <v>185</v>
      </c>
      <c r="F148" s="186" t="s">
        <v>186</v>
      </c>
      <c r="G148" s="187" t="s">
        <v>175</v>
      </c>
      <c r="H148" s="188">
        <v>74.284999999999997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1419</v>
      </c>
    </row>
    <row r="149" spans="1:65" s="2" customFormat="1" ht="24.2" customHeight="1">
      <c r="A149" s="31"/>
      <c r="B149" s="32"/>
      <c r="C149" s="184" t="s">
        <v>7</v>
      </c>
      <c r="D149" s="184" t="s">
        <v>172</v>
      </c>
      <c r="E149" s="185" t="s">
        <v>189</v>
      </c>
      <c r="F149" s="186" t="s">
        <v>190</v>
      </c>
      <c r="G149" s="187" t="s">
        <v>191</v>
      </c>
      <c r="H149" s="188">
        <v>54.433999999999997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1420</v>
      </c>
    </row>
    <row r="150" spans="1:65" s="2" customFormat="1" ht="24.2" customHeight="1">
      <c r="A150" s="31"/>
      <c r="B150" s="32"/>
      <c r="C150" s="184" t="s">
        <v>268</v>
      </c>
      <c r="D150" s="184" t="s">
        <v>172</v>
      </c>
      <c r="E150" s="185" t="s">
        <v>1421</v>
      </c>
      <c r="F150" s="186" t="s">
        <v>1422</v>
      </c>
      <c r="G150" s="187" t="s">
        <v>175</v>
      </c>
      <c r="H150" s="188">
        <v>39.703000000000003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1423</v>
      </c>
    </row>
    <row r="151" spans="1:65" s="2" customFormat="1" ht="14.45" customHeight="1">
      <c r="A151" s="31"/>
      <c r="B151" s="32"/>
      <c r="C151" s="198" t="s">
        <v>272</v>
      </c>
      <c r="D151" s="198" t="s">
        <v>210</v>
      </c>
      <c r="E151" s="199" t="s">
        <v>1424</v>
      </c>
      <c r="F151" s="200" t="s">
        <v>1425</v>
      </c>
      <c r="G151" s="201" t="s">
        <v>191</v>
      </c>
      <c r="H151" s="202">
        <v>39.704000000000001</v>
      </c>
      <c r="I151" s="203"/>
      <c r="J151" s="204">
        <f t="shared" si="0"/>
        <v>0</v>
      </c>
      <c r="K151" s="205"/>
      <c r="L151" s="206"/>
      <c r="M151" s="207" t="s">
        <v>1</v>
      </c>
      <c r="N151" s="208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204</v>
      </c>
      <c r="AT151" s="196" t="s">
        <v>210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1426</v>
      </c>
    </row>
    <row r="152" spans="1:65" s="2" customFormat="1" ht="24.2" customHeight="1">
      <c r="A152" s="31"/>
      <c r="B152" s="32"/>
      <c r="C152" s="184" t="s">
        <v>276</v>
      </c>
      <c r="D152" s="184" t="s">
        <v>172</v>
      </c>
      <c r="E152" s="185" t="s">
        <v>1427</v>
      </c>
      <c r="F152" s="186" t="s">
        <v>1428</v>
      </c>
      <c r="G152" s="187" t="s">
        <v>175</v>
      </c>
      <c r="H152" s="188">
        <v>21.934999999999999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176</v>
      </c>
      <c r="AT152" s="196" t="s">
        <v>172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1429</v>
      </c>
    </row>
    <row r="153" spans="1:65" s="2" customFormat="1" ht="14.45" customHeight="1">
      <c r="A153" s="31"/>
      <c r="B153" s="32"/>
      <c r="C153" s="198" t="s">
        <v>282</v>
      </c>
      <c r="D153" s="198" t="s">
        <v>210</v>
      </c>
      <c r="E153" s="199" t="s">
        <v>1430</v>
      </c>
      <c r="F153" s="200" t="s">
        <v>1431</v>
      </c>
      <c r="G153" s="201" t="s">
        <v>191</v>
      </c>
      <c r="H153" s="202">
        <v>43.87</v>
      </c>
      <c r="I153" s="203"/>
      <c r="J153" s="204">
        <f t="shared" si="0"/>
        <v>0</v>
      </c>
      <c r="K153" s="205"/>
      <c r="L153" s="206"/>
      <c r="M153" s="207" t="s">
        <v>1</v>
      </c>
      <c r="N153" s="208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204</v>
      </c>
      <c r="AT153" s="196" t="s">
        <v>210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1432</v>
      </c>
    </row>
    <row r="154" spans="1:65" s="12" customFormat="1" ht="22.9" customHeight="1">
      <c r="B154" s="168"/>
      <c r="C154" s="169"/>
      <c r="D154" s="170" t="s">
        <v>77</v>
      </c>
      <c r="E154" s="182" t="s">
        <v>88</v>
      </c>
      <c r="F154" s="182" t="s">
        <v>198</v>
      </c>
      <c r="G154" s="169"/>
      <c r="H154" s="169"/>
      <c r="I154" s="172"/>
      <c r="J154" s="183">
        <f>BK154</f>
        <v>0</v>
      </c>
      <c r="K154" s="169"/>
      <c r="L154" s="174"/>
      <c r="M154" s="175"/>
      <c r="N154" s="176"/>
      <c r="O154" s="176"/>
      <c r="P154" s="177">
        <f>P155</f>
        <v>0</v>
      </c>
      <c r="Q154" s="176"/>
      <c r="R154" s="177">
        <f>R155</f>
        <v>4.5835110999999999</v>
      </c>
      <c r="S154" s="176"/>
      <c r="T154" s="178">
        <f>T155</f>
        <v>0</v>
      </c>
      <c r="AR154" s="179" t="s">
        <v>86</v>
      </c>
      <c r="AT154" s="180" t="s">
        <v>77</v>
      </c>
      <c r="AU154" s="180" t="s">
        <v>86</v>
      </c>
      <c r="AY154" s="179" t="s">
        <v>170</v>
      </c>
      <c r="BK154" s="181">
        <f>BK155</f>
        <v>0</v>
      </c>
    </row>
    <row r="155" spans="1:65" s="2" customFormat="1" ht="24.2" customHeight="1">
      <c r="A155" s="31"/>
      <c r="B155" s="32"/>
      <c r="C155" s="184" t="s">
        <v>290</v>
      </c>
      <c r="D155" s="184" t="s">
        <v>172</v>
      </c>
      <c r="E155" s="185" t="s">
        <v>1433</v>
      </c>
      <c r="F155" s="186" t="s">
        <v>1434</v>
      </c>
      <c r="G155" s="187" t="s">
        <v>217</v>
      </c>
      <c r="H155" s="188">
        <v>20.23</v>
      </c>
      <c r="I155" s="189"/>
      <c r="J155" s="190">
        <f>ROUND(I155*H155,2)</f>
        <v>0</v>
      </c>
      <c r="K155" s="191"/>
      <c r="L155" s="36"/>
      <c r="M155" s="192" t="s">
        <v>1</v>
      </c>
      <c r="N155" s="193" t="s">
        <v>43</v>
      </c>
      <c r="O155" s="68"/>
      <c r="P155" s="194">
        <f>O155*H155</f>
        <v>0</v>
      </c>
      <c r="Q155" s="194">
        <v>0.22656999999999999</v>
      </c>
      <c r="R155" s="194">
        <f>Q155*H155</f>
        <v>4.5835110999999999</v>
      </c>
      <c r="S155" s="194">
        <v>0</v>
      </c>
      <c r="T155" s="19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176</v>
      </c>
      <c r="AT155" s="196" t="s">
        <v>172</v>
      </c>
      <c r="AU155" s="196" t="s">
        <v>88</v>
      </c>
      <c r="AY155" s="14" t="s">
        <v>170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4" t="s">
        <v>86</v>
      </c>
      <c r="BK155" s="197">
        <f>ROUND(I155*H155,2)</f>
        <v>0</v>
      </c>
      <c r="BL155" s="14" t="s">
        <v>176</v>
      </c>
      <c r="BM155" s="196" t="s">
        <v>1435</v>
      </c>
    </row>
    <row r="156" spans="1:65" s="12" customFormat="1" ht="22.9" customHeight="1">
      <c r="B156" s="168"/>
      <c r="C156" s="169"/>
      <c r="D156" s="170" t="s">
        <v>77</v>
      </c>
      <c r="E156" s="182" t="s">
        <v>176</v>
      </c>
      <c r="F156" s="182" t="s">
        <v>1436</v>
      </c>
      <c r="G156" s="169"/>
      <c r="H156" s="169"/>
      <c r="I156" s="172"/>
      <c r="J156" s="183">
        <f>BK156</f>
        <v>0</v>
      </c>
      <c r="K156" s="169"/>
      <c r="L156" s="174"/>
      <c r="M156" s="175"/>
      <c r="N156" s="176"/>
      <c r="O156" s="176"/>
      <c r="P156" s="177">
        <f>SUM(P157:P159)</f>
        <v>0</v>
      </c>
      <c r="Q156" s="176"/>
      <c r="R156" s="177">
        <f>SUM(R157:R159)</f>
        <v>7.1239999999999998E-2</v>
      </c>
      <c r="S156" s="176"/>
      <c r="T156" s="178">
        <f>SUM(T157:T159)</f>
        <v>0</v>
      </c>
      <c r="AR156" s="179" t="s">
        <v>86</v>
      </c>
      <c r="AT156" s="180" t="s">
        <v>77</v>
      </c>
      <c r="AU156" s="180" t="s">
        <v>86</v>
      </c>
      <c r="AY156" s="179" t="s">
        <v>170</v>
      </c>
      <c r="BK156" s="181">
        <f>SUM(BK157:BK159)</f>
        <v>0</v>
      </c>
    </row>
    <row r="157" spans="1:65" s="2" customFormat="1" ht="24.2" customHeight="1">
      <c r="A157" s="31"/>
      <c r="B157" s="32"/>
      <c r="C157" s="184" t="s">
        <v>295</v>
      </c>
      <c r="D157" s="184" t="s">
        <v>172</v>
      </c>
      <c r="E157" s="185" t="s">
        <v>1437</v>
      </c>
      <c r="F157" s="186" t="s">
        <v>1438</v>
      </c>
      <c r="G157" s="187" t="s">
        <v>175</v>
      </c>
      <c r="H157" s="188">
        <v>6.8780000000000001</v>
      </c>
      <c r="I157" s="189"/>
      <c r="J157" s="190">
        <f>ROUND(I157*H157,2)</f>
        <v>0</v>
      </c>
      <c r="K157" s="191"/>
      <c r="L157" s="36"/>
      <c r="M157" s="192" t="s">
        <v>1</v>
      </c>
      <c r="N157" s="193" t="s">
        <v>43</v>
      </c>
      <c r="O157" s="68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176</v>
      </c>
      <c r="AT157" s="196" t="s">
        <v>172</v>
      </c>
      <c r="AU157" s="196" t="s">
        <v>88</v>
      </c>
      <c r="AY157" s="14" t="s">
        <v>170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4" t="s">
        <v>86</v>
      </c>
      <c r="BK157" s="197">
        <f>ROUND(I157*H157,2)</f>
        <v>0</v>
      </c>
      <c r="BL157" s="14" t="s">
        <v>176</v>
      </c>
      <c r="BM157" s="196" t="s">
        <v>1439</v>
      </c>
    </row>
    <row r="158" spans="1:65" s="2" customFormat="1" ht="14.45" customHeight="1">
      <c r="A158" s="31"/>
      <c r="B158" s="32"/>
      <c r="C158" s="184" t="s">
        <v>422</v>
      </c>
      <c r="D158" s="184" t="s">
        <v>172</v>
      </c>
      <c r="E158" s="185" t="s">
        <v>1440</v>
      </c>
      <c r="F158" s="186" t="s">
        <v>1441</v>
      </c>
      <c r="G158" s="187" t="s">
        <v>207</v>
      </c>
      <c r="H158" s="188">
        <v>1</v>
      </c>
      <c r="I158" s="189"/>
      <c r="J158" s="190">
        <f>ROUND(I158*H158,2)</f>
        <v>0</v>
      </c>
      <c r="K158" s="191"/>
      <c r="L158" s="36"/>
      <c r="M158" s="192" t="s">
        <v>1</v>
      </c>
      <c r="N158" s="193" t="s">
        <v>43</v>
      </c>
      <c r="O158" s="68"/>
      <c r="P158" s="194">
        <f>O158*H158</f>
        <v>0</v>
      </c>
      <c r="Q158" s="194">
        <v>6.6E-3</v>
      </c>
      <c r="R158" s="194">
        <f>Q158*H158</f>
        <v>6.6E-3</v>
      </c>
      <c r="S158" s="194">
        <v>0</v>
      </c>
      <c r="T158" s="19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176</v>
      </c>
      <c r="AT158" s="196" t="s">
        <v>172</v>
      </c>
      <c r="AU158" s="196" t="s">
        <v>88</v>
      </c>
      <c r="AY158" s="14" t="s">
        <v>170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4" t="s">
        <v>86</v>
      </c>
      <c r="BK158" s="197">
        <f>ROUND(I158*H158,2)</f>
        <v>0</v>
      </c>
      <c r="BL158" s="14" t="s">
        <v>176</v>
      </c>
      <c r="BM158" s="196" t="s">
        <v>1442</v>
      </c>
    </row>
    <row r="159" spans="1:65" s="2" customFormat="1" ht="24.2" customHeight="1">
      <c r="A159" s="31"/>
      <c r="B159" s="32"/>
      <c r="C159" s="198" t="s">
        <v>426</v>
      </c>
      <c r="D159" s="198" t="s">
        <v>210</v>
      </c>
      <c r="E159" s="199" t="s">
        <v>1443</v>
      </c>
      <c r="F159" s="200" t="s">
        <v>1444</v>
      </c>
      <c r="G159" s="201" t="s">
        <v>207</v>
      </c>
      <c r="H159" s="202">
        <v>1.01</v>
      </c>
      <c r="I159" s="203"/>
      <c r="J159" s="204">
        <f>ROUND(I159*H159,2)</f>
        <v>0</v>
      </c>
      <c r="K159" s="205"/>
      <c r="L159" s="206"/>
      <c r="M159" s="207" t="s">
        <v>1</v>
      </c>
      <c r="N159" s="208" t="s">
        <v>43</v>
      </c>
      <c r="O159" s="68"/>
      <c r="P159" s="194">
        <f>O159*H159</f>
        <v>0</v>
      </c>
      <c r="Q159" s="194">
        <v>6.4000000000000001E-2</v>
      </c>
      <c r="R159" s="194">
        <f>Q159*H159</f>
        <v>6.4640000000000003E-2</v>
      </c>
      <c r="S159" s="194">
        <v>0</v>
      </c>
      <c r="T159" s="19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204</v>
      </c>
      <c r="AT159" s="196" t="s">
        <v>210</v>
      </c>
      <c r="AU159" s="196" t="s">
        <v>88</v>
      </c>
      <c r="AY159" s="14" t="s">
        <v>170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4" t="s">
        <v>86</v>
      </c>
      <c r="BK159" s="197">
        <f>ROUND(I159*H159,2)</f>
        <v>0</v>
      </c>
      <c r="BL159" s="14" t="s">
        <v>176</v>
      </c>
      <c r="BM159" s="196" t="s">
        <v>1445</v>
      </c>
    </row>
    <row r="160" spans="1:65" s="12" customFormat="1" ht="22.9" customHeight="1">
      <c r="B160" s="168"/>
      <c r="C160" s="169"/>
      <c r="D160" s="170" t="s">
        <v>77</v>
      </c>
      <c r="E160" s="182" t="s">
        <v>204</v>
      </c>
      <c r="F160" s="182" t="s">
        <v>763</v>
      </c>
      <c r="G160" s="169"/>
      <c r="H160" s="169"/>
      <c r="I160" s="172"/>
      <c r="J160" s="183">
        <f>BK160</f>
        <v>0</v>
      </c>
      <c r="K160" s="169"/>
      <c r="L160" s="174"/>
      <c r="M160" s="175"/>
      <c r="N160" s="176"/>
      <c r="O160" s="176"/>
      <c r="P160" s="177">
        <f>SUM(P161:P176)</f>
        <v>0</v>
      </c>
      <c r="Q160" s="176"/>
      <c r="R160" s="177">
        <f>SUM(R161:R176)</f>
        <v>4.2790590000000002</v>
      </c>
      <c r="S160" s="176"/>
      <c r="T160" s="178">
        <f>SUM(T161:T176)</f>
        <v>0</v>
      </c>
      <c r="AR160" s="179" t="s">
        <v>86</v>
      </c>
      <c r="AT160" s="180" t="s">
        <v>77</v>
      </c>
      <c r="AU160" s="180" t="s">
        <v>86</v>
      </c>
      <c r="AY160" s="179" t="s">
        <v>170</v>
      </c>
      <c r="BK160" s="181">
        <f>SUM(BK161:BK176)</f>
        <v>0</v>
      </c>
    </row>
    <row r="161" spans="1:65" s="2" customFormat="1" ht="24.2" customHeight="1">
      <c r="A161" s="31"/>
      <c r="B161" s="32"/>
      <c r="C161" s="184" t="s">
        <v>430</v>
      </c>
      <c r="D161" s="184" t="s">
        <v>172</v>
      </c>
      <c r="E161" s="185" t="s">
        <v>1446</v>
      </c>
      <c r="F161" s="186" t="s">
        <v>1447</v>
      </c>
      <c r="G161" s="187" t="s">
        <v>217</v>
      </c>
      <c r="H161" s="188">
        <v>20.23</v>
      </c>
      <c r="I161" s="189"/>
      <c r="J161" s="190">
        <f t="shared" ref="J161:J176" si="10">ROUND(I161*H161,2)</f>
        <v>0</v>
      </c>
      <c r="K161" s="191"/>
      <c r="L161" s="36"/>
      <c r="M161" s="192" t="s">
        <v>1</v>
      </c>
      <c r="N161" s="193" t="s">
        <v>43</v>
      </c>
      <c r="O161" s="68"/>
      <c r="P161" s="194">
        <f t="shared" ref="P161:P176" si="11">O161*H161</f>
        <v>0</v>
      </c>
      <c r="Q161" s="194">
        <v>4.0000000000000003E-5</v>
      </c>
      <c r="R161" s="194">
        <f t="shared" ref="R161:R176" si="12">Q161*H161</f>
        <v>8.0920000000000005E-4</v>
      </c>
      <c r="S161" s="194">
        <v>0</v>
      </c>
      <c r="T161" s="195">
        <f t="shared" ref="T161:T176" si="13"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176</v>
      </c>
      <c r="AT161" s="196" t="s">
        <v>172</v>
      </c>
      <c r="AU161" s="196" t="s">
        <v>88</v>
      </c>
      <c r="AY161" s="14" t="s">
        <v>170</v>
      </c>
      <c r="BE161" s="197">
        <f t="shared" ref="BE161:BE176" si="14">IF(N161="základní",J161,0)</f>
        <v>0</v>
      </c>
      <c r="BF161" s="197">
        <f t="shared" ref="BF161:BF176" si="15">IF(N161="snížená",J161,0)</f>
        <v>0</v>
      </c>
      <c r="BG161" s="197">
        <f t="shared" ref="BG161:BG176" si="16">IF(N161="zákl. přenesená",J161,0)</f>
        <v>0</v>
      </c>
      <c r="BH161" s="197">
        <f t="shared" ref="BH161:BH176" si="17">IF(N161="sníž. přenesená",J161,0)</f>
        <v>0</v>
      </c>
      <c r="BI161" s="197">
        <f t="shared" ref="BI161:BI176" si="18">IF(N161="nulová",J161,0)</f>
        <v>0</v>
      </c>
      <c r="BJ161" s="14" t="s">
        <v>86</v>
      </c>
      <c r="BK161" s="197">
        <f t="shared" ref="BK161:BK176" si="19">ROUND(I161*H161,2)</f>
        <v>0</v>
      </c>
      <c r="BL161" s="14" t="s">
        <v>176</v>
      </c>
      <c r="BM161" s="196" t="s">
        <v>1448</v>
      </c>
    </row>
    <row r="162" spans="1:65" s="2" customFormat="1" ht="24.2" customHeight="1">
      <c r="A162" s="31"/>
      <c r="B162" s="32"/>
      <c r="C162" s="198" t="s">
        <v>434</v>
      </c>
      <c r="D162" s="198" t="s">
        <v>210</v>
      </c>
      <c r="E162" s="199" t="s">
        <v>1449</v>
      </c>
      <c r="F162" s="200" t="s">
        <v>1450</v>
      </c>
      <c r="G162" s="201" t="s">
        <v>217</v>
      </c>
      <c r="H162" s="202">
        <v>20.533000000000001</v>
      </c>
      <c r="I162" s="203"/>
      <c r="J162" s="204">
        <f t="shared" si="10"/>
        <v>0</v>
      </c>
      <c r="K162" s="205"/>
      <c r="L162" s="206"/>
      <c r="M162" s="207" t="s">
        <v>1</v>
      </c>
      <c r="N162" s="208" t="s">
        <v>43</v>
      </c>
      <c r="O162" s="68"/>
      <c r="P162" s="194">
        <f t="shared" si="11"/>
        <v>0</v>
      </c>
      <c r="Q162" s="194">
        <v>2.1999999999999999E-2</v>
      </c>
      <c r="R162" s="194">
        <f t="shared" si="12"/>
        <v>0.45172600000000002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204</v>
      </c>
      <c r="AT162" s="196" t="s">
        <v>210</v>
      </c>
      <c r="AU162" s="196" t="s">
        <v>88</v>
      </c>
      <c r="AY162" s="14" t="s">
        <v>170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86</v>
      </c>
      <c r="BK162" s="197">
        <f t="shared" si="19"/>
        <v>0</v>
      </c>
      <c r="BL162" s="14" t="s">
        <v>176</v>
      </c>
      <c r="BM162" s="196" t="s">
        <v>1451</v>
      </c>
    </row>
    <row r="163" spans="1:65" s="2" customFormat="1" ht="24.2" customHeight="1">
      <c r="A163" s="31"/>
      <c r="B163" s="32"/>
      <c r="C163" s="184" t="s">
        <v>438</v>
      </c>
      <c r="D163" s="184" t="s">
        <v>172</v>
      </c>
      <c r="E163" s="185" t="s">
        <v>1452</v>
      </c>
      <c r="F163" s="186" t="s">
        <v>1453</v>
      </c>
      <c r="G163" s="187" t="s">
        <v>207</v>
      </c>
      <c r="H163" s="188">
        <v>2</v>
      </c>
      <c r="I163" s="189"/>
      <c r="J163" s="190">
        <f t="shared" si="10"/>
        <v>0</v>
      </c>
      <c r="K163" s="191"/>
      <c r="L163" s="36"/>
      <c r="M163" s="192" t="s">
        <v>1</v>
      </c>
      <c r="N163" s="193" t="s">
        <v>43</v>
      </c>
      <c r="O163" s="68"/>
      <c r="P163" s="194">
        <f t="shared" si="11"/>
        <v>0</v>
      </c>
      <c r="Q163" s="194">
        <v>1.2E-4</v>
      </c>
      <c r="R163" s="194">
        <f t="shared" si="12"/>
        <v>2.4000000000000001E-4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176</v>
      </c>
      <c r="AT163" s="196" t="s">
        <v>172</v>
      </c>
      <c r="AU163" s="196" t="s">
        <v>88</v>
      </c>
      <c r="AY163" s="14" t="s">
        <v>170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86</v>
      </c>
      <c r="BK163" s="197">
        <f t="shared" si="19"/>
        <v>0</v>
      </c>
      <c r="BL163" s="14" t="s">
        <v>176</v>
      </c>
      <c r="BM163" s="196" t="s">
        <v>1454</v>
      </c>
    </row>
    <row r="164" spans="1:65" s="2" customFormat="1" ht="14.45" customHeight="1">
      <c r="A164" s="31"/>
      <c r="B164" s="32"/>
      <c r="C164" s="198" t="s">
        <v>442</v>
      </c>
      <c r="D164" s="198" t="s">
        <v>210</v>
      </c>
      <c r="E164" s="199" t="s">
        <v>1455</v>
      </c>
      <c r="F164" s="200" t="s">
        <v>1456</v>
      </c>
      <c r="G164" s="201" t="s">
        <v>207</v>
      </c>
      <c r="H164" s="202">
        <v>2</v>
      </c>
      <c r="I164" s="203"/>
      <c r="J164" s="204">
        <f t="shared" si="10"/>
        <v>0</v>
      </c>
      <c r="K164" s="205"/>
      <c r="L164" s="206"/>
      <c r="M164" s="207" t="s">
        <v>1</v>
      </c>
      <c r="N164" s="208" t="s">
        <v>43</v>
      </c>
      <c r="O164" s="68"/>
      <c r="P164" s="194">
        <f t="shared" si="11"/>
        <v>0</v>
      </c>
      <c r="Q164" s="194">
        <v>1.6899999999999998E-2</v>
      </c>
      <c r="R164" s="194">
        <f t="shared" si="12"/>
        <v>3.3799999999999997E-2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204</v>
      </c>
      <c r="AT164" s="196" t="s">
        <v>210</v>
      </c>
      <c r="AU164" s="196" t="s">
        <v>88</v>
      </c>
      <c r="AY164" s="14" t="s">
        <v>170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86</v>
      </c>
      <c r="BK164" s="197">
        <f t="shared" si="19"/>
        <v>0</v>
      </c>
      <c r="BL164" s="14" t="s">
        <v>176</v>
      </c>
      <c r="BM164" s="196" t="s">
        <v>1457</v>
      </c>
    </row>
    <row r="165" spans="1:65" s="2" customFormat="1" ht="24.2" customHeight="1">
      <c r="A165" s="31"/>
      <c r="B165" s="32"/>
      <c r="C165" s="184" t="s">
        <v>446</v>
      </c>
      <c r="D165" s="184" t="s">
        <v>172</v>
      </c>
      <c r="E165" s="185" t="s">
        <v>1458</v>
      </c>
      <c r="F165" s="186" t="s">
        <v>1459</v>
      </c>
      <c r="G165" s="187" t="s">
        <v>207</v>
      </c>
      <c r="H165" s="188">
        <v>3</v>
      </c>
      <c r="I165" s="189"/>
      <c r="J165" s="190">
        <f t="shared" si="10"/>
        <v>0</v>
      </c>
      <c r="K165" s="191"/>
      <c r="L165" s="36"/>
      <c r="M165" s="192" t="s">
        <v>1</v>
      </c>
      <c r="N165" s="193" t="s">
        <v>43</v>
      </c>
      <c r="O165" s="68"/>
      <c r="P165" s="194">
        <f t="shared" si="11"/>
        <v>0</v>
      </c>
      <c r="Q165" s="194">
        <v>1.1E-4</v>
      </c>
      <c r="R165" s="194">
        <f t="shared" si="12"/>
        <v>3.3E-4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176</v>
      </c>
      <c r="AT165" s="196" t="s">
        <v>172</v>
      </c>
      <c r="AU165" s="196" t="s">
        <v>88</v>
      </c>
      <c r="AY165" s="14" t="s">
        <v>170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86</v>
      </c>
      <c r="BK165" s="197">
        <f t="shared" si="19"/>
        <v>0</v>
      </c>
      <c r="BL165" s="14" t="s">
        <v>176</v>
      </c>
      <c r="BM165" s="196" t="s">
        <v>1460</v>
      </c>
    </row>
    <row r="166" spans="1:65" s="2" customFormat="1" ht="14.45" customHeight="1">
      <c r="A166" s="31"/>
      <c r="B166" s="32"/>
      <c r="C166" s="198" t="s">
        <v>450</v>
      </c>
      <c r="D166" s="198" t="s">
        <v>210</v>
      </c>
      <c r="E166" s="199" t="s">
        <v>1461</v>
      </c>
      <c r="F166" s="200" t="s">
        <v>1462</v>
      </c>
      <c r="G166" s="201" t="s">
        <v>207</v>
      </c>
      <c r="H166" s="202">
        <v>3</v>
      </c>
      <c r="I166" s="203"/>
      <c r="J166" s="204">
        <f t="shared" si="10"/>
        <v>0</v>
      </c>
      <c r="K166" s="205"/>
      <c r="L166" s="206"/>
      <c r="M166" s="207" t="s">
        <v>1</v>
      </c>
      <c r="N166" s="208" t="s">
        <v>43</v>
      </c>
      <c r="O166" s="68"/>
      <c r="P166" s="194">
        <f t="shared" si="11"/>
        <v>0</v>
      </c>
      <c r="Q166" s="194">
        <v>6.3E-3</v>
      </c>
      <c r="R166" s="194">
        <f t="shared" si="12"/>
        <v>1.89E-2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204</v>
      </c>
      <c r="AT166" s="196" t="s">
        <v>210</v>
      </c>
      <c r="AU166" s="196" t="s">
        <v>88</v>
      </c>
      <c r="AY166" s="14" t="s">
        <v>170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86</v>
      </c>
      <c r="BK166" s="197">
        <f t="shared" si="19"/>
        <v>0</v>
      </c>
      <c r="BL166" s="14" t="s">
        <v>176</v>
      </c>
      <c r="BM166" s="196" t="s">
        <v>1463</v>
      </c>
    </row>
    <row r="167" spans="1:65" s="2" customFormat="1" ht="24.2" customHeight="1">
      <c r="A167" s="31"/>
      <c r="B167" s="32"/>
      <c r="C167" s="184" t="s">
        <v>454</v>
      </c>
      <c r="D167" s="184" t="s">
        <v>172</v>
      </c>
      <c r="E167" s="185" t="s">
        <v>1464</v>
      </c>
      <c r="F167" s="186" t="s">
        <v>1465</v>
      </c>
      <c r="G167" s="187" t="s">
        <v>1466</v>
      </c>
      <c r="H167" s="188">
        <v>1</v>
      </c>
      <c r="I167" s="189"/>
      <c r="J167" s="190">
        <f t="shared" si="10"/>
        <v>0</v>
      </c>
      <c r="K167" s="191"/>
      <c r="L167" s="36"/>
      <c r="M167" s="192" t="s">
        <v>1</v>
      </c>
      <c r="N167" s="193" t="s">
        <v>43</v>
      </c>
      <c r="O167" s="68"/>
      <c r="P167" s="194">
        <f t="shared" si="11"/>
        <v>0</v>
      </c>
      <c r="Q167" s="194">
        <v>4.2999999999999999E-4</v>
      </c>
      <c r="R167" s="194">
        <f t="shared" si="12"/>
        <v>4.2999999999999999E-4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176</v>
      </c>
      <c r="AT167" s="196" t="s">
        <v>172</v>
      </c>
      <c r="AU167" s="196" t="s">
        <v>88</v>
      </c>
      <c r="AY167" s="14" t="s">
        <v>170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86</v>
      </c>
      <c r="BK167" s="197">
        <f t="shared" si="19"/>
        <v>0</v>
      </c>
      <c r="BL167" s="14" t="s">
        <v>176</v>
      </c>
      <c r="BM167" s="196" t="s">
        <v>1467</v>
      </c>
    </row>
    <row r="168" spans="1:65" s="2" customFormat="1" ht="24.2" customHeight="1">
      <c r="A168" s="31"/>
      <c r="B168" s="32"/>
      <c r="C168" s="184" t="s">
        <v>299</v>
      </c>
      <c r="D168" s="184" t="s">
        <v>172</v>
      </c>
      <c r="E168" s="185" t="s">
        <v>1468</v>
      </c>
      <c r="F168" s="186" t="s">
        <v>1469</v>
      </c>
      <c r="G168" s="187" t="s">
        <v>207</v>
      </c>
      <c r="H168" s="188">
        <v>1</v>
      </c>
      <c r="I168" s="189"/>
      <c r="J168" s="190">
        <f t="shared" si="10"/>
        <v>0</v>
      </c>
      <c r="K168" s="191"/>
      <c r="L168" s="36"/>
      <c r="M168" s="192" t="s">
        <v>1</v>
      </c>
      <c r="N168" s="193" t="s">
        <v>43</v>
      </c>
      <c r="O168" s="68"/>
      <c r="P168" s="194">
        <f t="shared" si="11"/>
        <v>0</v>
      </c>
      <c r="Q168" s="194">
        <v>9.1800000000000007E-3</v>
      </c>
      <c r="R168" s="194">
        <f t="shared" si="12"/>
        <v>9.1800000000000007E-3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176</v>
      </c>
      <c r="AT168" s="196" t="s">
        <v>172</v>
      </c>
      <c r="AU168" s="196" t="s">
        <v>88</v>
      </c>
      <c r="AY168" s="14" t="s">
        <v>170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86</v>
      </c>
      <c r="BK168" s="197">
        <f t="shared" si="19"/>
        <v>0</v>
      </c>
      <c r="BL168" s="14" t="s">
        <v>176</v>
      </c>
      <c r="BM168" s="196" t="s">
        <v>1470</v>
      </c>
    </row>
    <row r="169" spans="1:65" s="2" customFormat="1" ht="24.2" customHeight="1">
      <c r="A169" s="31"/>
      <c r="B169" s="32"/>
      <c r="C169" s="198" t="s">
        <v>303</v>
      </c>
      <c r="D169" s="198" t="s">
        <v>210</v>
      </c>
      <c r="E169" s="199" t="s">
        <v>1471</v>
      </c>
      <c r="F169" s="200" t="s">
        <v>1472</v>
      </c>
      <c r="G169" s="201" t="s">
        <v>207</v>
      </c>
      <c r="H169" s="202">
        <v>1.01</v>
      </c>
      <c r="I169" s="203"/>
      <c r="J169" s="204">
        <f t="shared" si="10"/>
        <v>0</v>
      </c>
      <c r="K169" s="205"/>
      <c r="L169" s="206"/>
      <c r="M169" s="207" t="s">
        <v>1</v>
      </c>
      <c r="N169" s="208" t="s">
        <v>43</v>
      </c>
      <c r="O169" s="68"/>
      <c r="P169" s="194">
        <f t="shared" si="11"/>
        <v>0</v>
      </c>
      <c r="Q169" s="194">
        <v>1.0129999999999999</v>
      </c>
      <c r="R169" s="194">
        <f t="shared" si="12"/>
        <v>1.0231299999999999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204</v>
      </c>
      <c r="AT169" s="196" t="s">
        <v>210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1473</v>
      </c>
    </row>
    <row r="170" spans="1:65" s="2" customFormat="1" ht="24.2" customHeight="1">
      <c r="A170" s="31"/>
      <c r="B170" s="32"/>
      <c r="C170" s="184" t="s">
        <v>307</v>
      </c>
      <c r="D170" s="184" t="s">
        <v>172</v>
      </c>
      <c r="E170" s="185" t="s">
        <v>1474</v>
      </c>
      <c r="F170" s="186" t="s">
        <v>1475</v>
      </c>
      <c r="G170" s="187" t="s">
        <v>207</v>
      </c>
      <c r="H170" s="188">
        <v>1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43</v>
      </c>
      <c r="O170" s="68"/>
      <c r="P170" s="194">
        <f t="shared" si="11"/>
        <v>0</v>
      </c>
      <c r="Q170" s="194">
        <v>2.7529999999999999E-2</v>
      </c>
      <c r="R170" s="194">
        <f t="shared" si="12"/>
        <v>2.7529999999999999E-2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176</v>
      </c>
      <c r="AT170" s="196" t="s">
        <v>172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1476</v>
      </c>
    </row>
    <row r="171" spans="1:65" s="2" customFormat="1" ht="24.2" customHeight="1">
      <c r="A171" s="31"/>
      <c r="B171" s="32"/>
      <c r="C171" s="198" t="s">
        <v>311</v>
      </c>
      <c r="D171" s="198" t="s">
        <v>210</v>
      </c>
      <c r="E171" s="199" t="s">
        <v>1477</v>
      </c>
      <c r="F171" s="200" t="s">
        <v>1478</v>
      </c>
      <c r="G171" s="201" t="s">
        <v>207</v>
      </c>
      <c r="H171" s="202">
        <v>1.01</v>
      </c>
      <c r="I171" s="203"/>
      <c r="J171" s="204">
        <f t="shared" si="10"/>
        <v>0</v>
      </c>
      <c r="K171" s="205"/>
      <c r="L171" s="206"/>
      <c r="M171" s="207" t="s">
        <v>1</v>
      </c>
      <c r="N171" s="208" t="s">
        <v>43</v>
      </c>
      <c r="O171" s="68"/>
      <c r="P171" s="194">
        <f t="shared" si="11"/>
        <v>0</v>
      </c>
      <c r="Q171" s="194">
        <v>2.1</v>
      </c>
      <c r="R171" s="194">
        <f t="shared" si="12"/>
        <v>2.121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204</v>
      </c>
      <c r="AT171" s="196" t="s">
        <v>210</v>
      </c>
      <c r="AU171" s="196" t="s">
        <v>88</v>
      </c>
      <c r="AY171" s="14" t="s">
        <v>170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86</v>
      </c>
      <c r="BK171" s="197">
        <f t="shared" si="19"/>
        <v>0</v>
      </c>
      <c r="BL171" s="14" t="s">
        <v>176</v>
      </c>
      <c r="BM171" s="196" t="s">
        <v>1479</v>
      </c>
    </row>
    <row r="172" spans="1:65" s="2" customFormat="1" ht="24.2" customHeight="1">
      <c r="A172" s="31"/>
      <c r="B172" s="32"/>
      <c r="C172" s="184" t="s">
        <v>463</v>
      </c>
      <c r="D172" s="184" t="s">
        <v>172</v>
      </c>
      <c r="E172" s="185" t="s">
        <v>1480</v>
      </c>
      <c r="F172" s="186" t="s">
        <v>1481</v>
      </c>
      <c r="G172" s="187" t="s">
        <v>207</v>
      </c>
      <c r="H172" s="188">
        <v>1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43</v>
      </c>
      <c r="O172" s="68"/>
      <c r="P172" s="194">
        <f t="shared" si="11"/>
        <v>0</v>
      </c>
      <c r="Q172" s="194">
        <v>3.8260000000000002E-2</v>
      </c>
      <c r="R172" s="194">
        <f t="shared" si="12"/>
        <v>3.8260000000000002E-2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176</v>
      </c>
      <c r="AT172" s="196" t="s">
        <v>172</v>
      </c>
      <c r="AU172" s="196" t="s">
        <v>88</v>
      </c>
      <c r="AY172" s="14" t="s">
        <v>170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86</v>
      </c>
      <c r="BK172" s="197">
        <f t="shared" si="19"/>
        <v>0</v>
      </c>
      <c r="BL172" s="14" t="s">
        <v>176</v>
      </c>
      <c r="BM172" s="196" t="s">
        <v>1482</v>
      </c>
    </row>
    <row r="173" spans="1:65" s="2" customFormat="1" ht="24.2" customHeight="1">
      <c r="A173" s="31"/>
      <c r="B173" s="32"/>
      <c r="C173" s="198" t="s">
        <v>465</v>
      </c>
      <c r="D173" s="198" t="s">
        <v>210</v>
      </c>
      <c r="E173" s="199" t="s">
        <v>1483</v>
      </c>
      <c r="F173" s="200" t="s">
        <v>1484</v>
      </c>
      <c r="G173" s="201" t="s">
        <v>207</v>
      </c>
      <c r="H173" s="202">
        <v>1.01</v>
      </c>
      <c r="I173" s="203"/>
      <c r="J173" s="204">
        <f t="shared" si="10"/>
        <v>0</v>
      </c>
      <c r="K173" s="205"/>
      <c r="L173" s="206"/>
      <c r="M173" s="207" t="s">
        <v>1</v>
      </c>
      <c r="N173" s="208" t="s">
        <v>43</v>
      </c>
      <c r="O173" s="68"/>
      <c r="P173" s="194">
        <f t="shared" si="11"/>
        <v>0</v>
      </c>
      <c r="Q173" s="194">
        <v>0.44900000000000001</v>
      </c>
      <c r="R173" s="194">
        <f t="shared" si="12"/>
        <v>0.45349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204</v>
      </c>
      <c r="AT173" s="196" t="s">
        <v>210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176</v>
      </c>
      <c r="BM173" s="196" t="s">
        <v>1485</v>
      </c>
    </row>
    <row r="174" spans="1:65" s="2" customFormat="1" ht="24.2" customHeight="1">
      <c r="A174" s="31"/>
      <c r="B174" s="32"/>
      <c r="C174" s="184" t="s">
        <v>469</v>
      </c>
      <c r="D174" s="184" t="s">
        <v>172</v>
      </c>
      <c r="E174" s="185" t="s">
        <v>1486</v>
      </c>
      <c r="F174" s="186" t="s">
        <v>1487</v>
      </c>
      <c r="G174" s="187" t="s">
        <v>207</v>
      </c>
      <c r="H174" s="188">
        <v>1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43</v>
      </c>
      <c r="O174" s="68"/>
      <c r="P174" s="194">
        <f t="shared" si="11"/>
        <v>0</v>
      </c>
      <c r="Q174" s="194">
        <v>7.0200000000000002E-3</v>
      </c>
      <c r="R174" s="194">
        <f t="shared" si="12"/>
        <v>7.0200000000000002E-3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176</v>
      </c>
      <c r="AT174" s="196" t="s">
        <v>172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176</v>
      </c>
      <c r="BM174" s="196" t="s">
        <v>1488</v>
      </c>
    </row>
    <row r="175" spans="1:65" s="2" customFormat="1" ht="14.45" customHeight="1">
      <c r="A175" s="31"/>
      <c r="B175" s="32"/>
      <c r="C175" s="198" t="s">
        <v>473</v>
      </c>
      <c r="D175" s="198" t="s">
        <v>210</v>
      </c>
      <c r="E175" s="199" t="s">
        <v>1489</v>
      </c>
      <c r="F175" s="200" t="s">
        <v>1490</v>
      </c>
      <c r="G175" s="201" t="s">
        <v>207</v>
      </c>
      <c r="H175" s="202">
        <v>1</v>
      </c>
      <c r="I175" s="203"/>
      <c r="J175" s="204">
        <f t="shared" si="10"/>
        <v>0</v>
      </c>
      <c r="K175" s="205"/>
      <c r="L175" s="206"/>
      <c r="M175" s="207" t="s">
        <v>1</v>
      </c>
      <c r="N175" s="208" t="s">
        <v>43</v>
      </c>
      <c r="O175" s="68"/>
      <c r="P175" s="194">
        <f t="shared" si="11"/>
        <v>0</v>
      </c>
      <c r="Q175" s="194">
        <v>9.1999999999999998E-2</v>
      </c>
      <c r="R175" s="194">
        <f t="shared" si="12"/>
        <v>9.1999999999999998E-2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204</v>
      </c>
      <c r="AT175" s="196" t="s">
        <v>210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176</v>
      </c>
      <c r="BM175" s="196" t="s">
        <v>1491</v>
      </c>
    </row>
    <row r="176" spans="1:65" s="2" customFormat="1" ht="14.45" customHeight="1">
      <c r="A176" s="31"/>
      <c r="B176" s="32"/>
      <c r="C176" s="184" t="s">
        <v>477</v>
      </c>
      <c r="D176" s="184" t="s">
        <v>172</v>
      </c>
      <c r="E176" s="185" t="s">
        <v>1492</v>
      </c>
      <c r="F176" s="186" t="s">
        <v>1493</v>
      </c>
      <c r="G176" s="187" t="s">
        <v>217</v>
      </c>
      <c r="H176" s="188">
        <v>20.23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43</v>
      </c>
      <c r="O176" s="68"/>
      <c r="P176" s="194">
        <f t="shared" si="11"/>
        <v>0</v>
      </c>
      <c r="Q176" s="194">
        <v>6.0000000000000002E-5</v>
      </c>
      <c r="R176" s="194">
        <f t="shared" si="12"/>
        <v>1.2138000000000001E-3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176</v>
      </c>
      <c r="AT176" s="196" t="s">
        <v>172</v>
      </c>
      <c r="AU176" s="196" t="s">
        <v>88</v>
      </c>
      <c r="AY176" s="14" t="s">
        <v>170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86</v>
      </c>
      <c r="BK176" s="197">
        <f t="shared" si="19"/>
        <v>0</v>
      </c>
      <c r="BL176" s="14" t="s">
        <v>176</v>
      </c>
      <c r="BM176" s="196" t="s">
        <v>1494</v>
      </c>
    </row>
    <row r="177" spans="1:65" s="12" customFormat="1" ht="22.9" customHeight="1">
      <c r="B177" s="168"/>
      <c r="C177" s="169"/>
      <c r="D177" s="170" t="s">
        <v>77</v>
      </c>
      <c r="E177" s="182" t="s">
        <v>209</v>
      </c>
      <c r="F177" s="182" t="s">
        <v>237</v>
      </c>
      <c r="G177" s="169"/>
      <c r="H177" s="169"/>
      <c r="I177" s="172"/>
      <c r="J177" s="183">
        <f>BK177</f>
        <v>0</v>
      </c>
      <c r="K177" s="169"/>
      <c r="L177" s="174"/>
      <c r="M177" s="175"/>
      <c r="N177" s="176"/>
      <c r="O177" s="176"/>
      <c r="P177" s="177">
        <f>SUM(P178:P180)</f>
        <v>0</v>
      </c>
      <c r="Q177" s="176"/>
      <c r="R177" s="177">
        <f>SUM(R178:R180)</f>
        <v>0</v>
      </c>
      <c r="S177" s="176"/>
      <c r="T177" s="178">
        <f>SUM(T178:T180)</f>
        <v>0</v>
      </c>
      <c r="AR177" s="179" t="s">
        <v>86</v>
      </c>
      <c r="AT177" s="180" t="s">
        <v>77</v>
      </c>
      <c r="AU177" s="180" t="s">
        <v>86</v>
      </c>
      <c r="AY177" s="179" t="s">
        <v>170</v>
      </c>
      <c r="BK177" s="181">
        <f>SUM(BK178:BK180)</f>
        <v>0</v>
      </c>
    </row>
    <row r="178" spans="1:65" s="2" customFormat="1" ht="14.45" customHeight="1">
      <c r="A178" s="31"/>
      <c r="B178" s="32"/>
      <c r="C178" s="184" t="s">
        <v>479</v>
      </c>
      <c r="D178" s="184" t="s">
        <v>172</v>
      </c>
      <c r="E178" s="185" t="s">
        <v>1495</v>
      </c>
      <c r="F178" s="186" t="s">
        <v>1496</v>
      </c>
      <c r="G178" s="187" t="s">
        <v>217</v>
      </c>
      <c r="H178" s="188">
        <v>44.506</v>
      </c>
      <c r="I178" s="189"/>
      <c r="J178" s="190">
        <f>ROUND(I178*H178,2)</f>
        <v>0</v>
      </c>
      <c r="K178" s="191"/>
      <c r="L178" s="36"/>
      <c r="M178" s="192" t="s">
        <v>1</v>
      </c>
      <c r="N178" s="193" t="s">
        <v>43</v>
      </c>
      <c r="O178" s="68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176</v>
      </c>
      <c r="AT178" s="196" t="s">
        <v>172</v>
      </c>
      <c r="AU178" s="196" t="s">
        <v>88</v>
      </c>
      <c r="AY178" s="14" t="s">
        <v>170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4" t="s">
        <v>86</v>
      </c>
      <c r="BK178" s="197">
        <f>ROUND(I178*H178,2)</f>
        <v>0</v>
      </c>
      <c r="BL178" s="14" t="s">
        <v>176</v>
      </c>
      <c r="BM178" s="196" t="s">
        <v>1497</v>
      </c>
    </row>
    <row r="179" spans="1:65" s="2" customFormat="1" ht="14.45" customHeight="1">
      <c r="A179" s="31"/>
      <c r="B179" s="32"/>
      <c r="C179" s="184" t="s">
        <v>481</v>
      </c>
      <c r="D179" s="184" t="s">
        <v>172</v>
      </c>
      <c r="E179" s="185" t="s">
        <v>1498</v>
      </c>
      <c r="F179" s="186" t="s">
        <v>1499</v>
      </c>
      <c r="G179" s="187" t="s">
        <v>264</v>
      </c>
      <c r="H179" s="188">
        <v>1</v>
      </c>
      <c r="I179" s="189"/>
      <c r="J179" s="190">
        <f>ROUND(I179*H179,2)</f>
        <v>0</v>
      </c>
      <c r="K179" s="191"/>
      <c r="L179" s="36"/>
      <c r="M179" s="192" t="s">
        <v>1</v>
      </c>
      <c r="N179" s="193" t="s">
        <v>43</v>
      </c>
      <c r="O179" s="68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176</v>
      </c>
      <c r="AT179" s="196" t="s">
        <v>172</v>
      </c>
      <c r="AU179" s="196" t="s">
        <v>88</v>
      </c>
      <c r="AY179" s="14" t="s">
        <v>170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4" t="s">
        <v>86</v>
      </c>
      <c r="BK179" s="197">
        <f>ROUND(I179*H179,2)</f>
        <v>0</v>
      </c>
      <c r="BL179" s="14" t="s">
        <v>176</v>
      </c>
      <c r="BM179" s="196" t="s">
        <v>1500</v>
      </c>
    </row>
    <row r="180" spans="1:65" s="2" customFormat="1" ht="14.45" customHeight="1">
      <c r="A180" s="31"/>
      <c r="B180" s="32"/>
      <c r="C180" s="184" t="s">
        <v>485</v>
      </c>
      <c r="D180" s="184" t="s">
        <v>172</v>
      </c>
      <c r="E180" s="185" t="s">
        <v>1501</v>
      </c>
      <c r="F180" s="186" t="s">
        <v>1502</v>
      </c>
      <c r="G180" s="187" t="s">
        <v>264</v>
      </c>
      <c r="H180" s="188">
        <v>1</v>
      </c>
      <c r="I180" s="189"/>
      <c r="J180" s="190">
        <f>ROUND(I180*H180,2)</f>
        <v>0</v>
      </c>
      <c r="K180" s="191"/>
      <c r="L180" s="36"/>
      <c r="M180" s="192" t="s">
        <v>1</v>
      </c>
      <c r="N180" s="193" t="s">
        <v>43</v>
      </c>
      <c r="O180" s="68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176</v>
      </c>
      <c r="AT180" s="196" t="s">
        <v>172</v>
      </c>
      <c r="AU180" s="196" t="s">
        <v>88</v>
      </c>
      <c r="AY180" s="14" t="s">
        <v>170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4" t="s">
        <v>86</v>
      </c>
      <c r="BK180" s="197">
        <f>ROUND(I180*H180,2)</f>
        <v>0</v>
      </c>
      <c r="BL180" s="14" t="s">
        <v>176</v>
      </c>
      <c r="BM180" s="196" t="s">
        <v>1503</v>
      </c>
    </row>
    <row r="181" spans="1:65" s="12" customFormat="1" ht="22.9" customHeight="1">
      <c r="B181" s="168"/>
      <c r="C181" s="169"/>
      <c r="D181" s="170" t="s">
        <v>77</v>
      </c>
      <c r="E181" s="182" t="s">
        <v>1297</v>
      </c>
      <c r="F181" s="182" t="s">
        <v>1504</v>
      </c>
      <c r="G181" s="169"/>
      <c r="H181" s="169"/>
      <c r="I181" s="172"/>
      <c r="J181" s="183">
        <f>BK181</f>
        <v>0</v>
      </c>
      <c r="K181" s="169"/>
      <c r="L181" s="174"/>
      <c r="M181" s="175"/>
      <c r="N181" s="176"/>
      <c r="O181" s="176"/>
      <c r="P181" s="177">
        <f>SUM(P182:P183)</f>
        <v>0</v>
      </c>
      <c r="Q181" s="176"/>
      <c r="R181" s="177">
        <f>SUM(R182:R183)</f>
        <v>0</v>
      </c>
      <c r="S181" s="176"/>
      <c r="T181" s="178">
        <f>SUM(T182:T183)</f>
        <v>17.883319999999998</v>
      </c>
      <c r="AR181" s="179" t="s">
        <v>86</v>
      </c>
      <c r="AT181" s="180" t="s">
        <v>77</v>
      </c>
      <c r="AU181" s="180" t="s">
        <v>86</v>
      </c>
      <c r="AY181" s="179" t="s">
        <v>170</v>
      </c>
      <c r="BK181" s="181">
        <f>SUM(BK182:BK183)</f>
        <v>0</v>
      </c>
    </row>
    <row r="182" spans="1:65" s="2" customFormat="1" ht="24.2" customHeight="1">
      <c r="A182" s="31"/>
      <c r="B182" s="32"/>
      <c r="C182" s="184" t="s">
        <v>489</v>
      </c>
      <c r="D182" s="184" t="s">
        <v>172</v>
      </c>
      <c r="E182" s="185" t="s">
        <v>1505</v>
      </c>
      <c r="F182" s="186" t="s">
        <v>1506</v>
      </c>
      <c r="G182" s="187" t="s">
        <v>196</v>
      </c>
      <c r="H182" s="188">
        <v>34.390999999999998</v>
      </c>
      <c r="I182" s="189"/>
      <c r="J182" s="190">
        <f>ROUND(I182*H182,2)</f>
        <v>0</v>
      </c>
      <c r="K182" s="191"/>
      <c r="L182" s="36"/>
      <c r="M182" s="192" t="s">
        <v>1</v>
      </c>
      <c r="N182" s="193" t="s">
        <v>43</v>
      </c>
      <c r="O182" s="68"/>
      <c r="P182" s="194">
        <f>O182*H182</f>
        <v>0</v>
      </c>
      <c r="Q182" s="194">
        <v>0</v>
      </c>
      <c r="R182" s="194">
        <f>Q182*H182</f>
        <v>0</v>
      </c>
      <c r="S182" s="194">
        <v>0.3</v>
      </c>
      <c r="T182" s="195">
        <f>S182*H182</f>
        <v>10.317299999999999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176</v>
      </c>
      <c r="AT182" s="196" t="s">
        <v>172</v>
      </c>
      <c r="AU182" s="196" t="s">
        <v>88</v>
      </c>
      <c r="AY182" s="14" t="s">
        <v>170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4" t="s">
        <v>86</v>
      </c>
      <c r="BK182" s="197">
        <f>ROUND(I182*H182,2)</f>
        <v>0</v>
      </c>
      <c r="BL182" s="14" t="s">
        <v>176</v>
      </c>
      <c r="BM182" s="196" t="s">
        <v>1507</v>
      </c>
    </row>
    <row r="183" spans="1:65" s="2" customFormat="1" ht="24.2" customHeight="1">
      <c r="A183" s="31"/>
      <c r="B183" s="32"/>
      <c r="C183" s="184" t="s">
        <v>579</v>
      </c>
      <c r="D183" s="184" t="s">
        <v>172</v>
      </c>
      <c r="E183" s="185" t="s">
        <v>1508</v>
      </c>
      <c r="F183" s="186" t="s">
        <v>1509</v>
      </c>
      <c r="G183" s="187" t="s">
        <v>196</v>
      </c>
      <c r="H183" s="188">
        <v>34.390999999999998</v>
      </c>
      <c r="I183" s="189"/>
      <c r="J183" s="190">
        <f>ROUND(I183*H183,2)</f>
        <v>0</v>
      </c>
      <c r="K183" s="191"/>
      <c r="L183" s="36"/>
      <c r="M183" s="192" t="s">
        <v>1</v>
      </c>
      <c r="N183" s="193" t="s">
        <v>43</v>
      </c>
      <c r="O183" s="68"/>
      <c r="P183" s="194">
        <f>O183*H183</f>
        <v>0</v>
      </c>
      <c r="Q183" s="194">
        <v>0</v>
      </c>
      <c r="R183" s="194">
        <f>Q183*H183</f>
        <v>0</v>
      </c>
      <c r="S183" s="194">
        <v>0.22</v>
      </c>
      <c r="T183" s="195">
        <f>S183*H183</f>
        <v>7.56602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176</v>
      </c>
      <c r="AT183" s="196" t="s">
        <v>172</v>
      </c>
      <c r="AU183" s="196" t="s">
        <v>88</v>
      </c>
      <c r="AY183" s="14" t="s">
        <v>170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4" t="s">
        <v>86</v>
      </c>
      <c r="BK183" s="197">
        <f>ROUND(I183*H183,2)</f>
        <v>0</v>
      </c>
      <c r="BL183" s="14" t="s">
        <v>176</v>
      </c>
      <c r="BM183" s="196" t="s">
        <v>1510</v>
      </c>
    </row>
    <row r="184" spans="1:65" s="12" customFormat="1" ht="22.9" customHeight="1">
      <c r="B184" s="168"/>
      <c r="C184" s="169"/>
      <c r="D184" s="170" t="s">
        <v>77</v>
      </c>
      <c r="E184" s="182" t="s">
        <v>1306</v>
      </c>
      <c r="F184" s="182" t="s">
        <v>281</v>
      </c>
      <c r="G184" s="169"/>
      <c r="H184" s="169"/>
      <c r="I184" s="172"/>
      <c r="J184" s="183">
        <f>BK184</f>
        <v>0</v>
      </c>
      <c r="K184" s="169"/>
      <c r="L184" s="174"/>
      <c r="M184" s="175"/>
      <c r="N184" s="176"/>
      <c r="O184" s="176"/>
      <c r="P184" s="177">
        <f>SUM(P185:P189)</f>
        <v>0</v>
      </c>
      <c r="Q184" s="176"/>
      <c r="R184" s="177">
        <f>SUM(R185:R189)</f>
        <v>0</v>
      </c>
      <c r="S184" s="176"/>
      <c r="T184" s="178">
        <f>SUM(T185:T189)</f>
        <v>0</v>
      </c>
      <c r="AR184" s="179" t="s">
        <v>86</v>
      </c>
      <c r="AT184" s="180" t="s">
        <v>77</v>
      </c>
      <c r="AU184" s="180" t="s">
        <v>86</v>
      </c>
      <c r="AY184" s="179" t="s">
        <v>170</v>
      </c>
      <c r="BK184" s="181">
        <f>SUM(BK185:BK189)</f>
        <v>0</v>
      </c>
    </row>
    <row r="185" spans="1:65" s="2" customFormat="1" ht="14.45" customHeight="1">
      <c r="A185" s="31"/>
      <c r="B185" s="32"/>
      <c r="C185" s="184" t="s">
        <v>583</v>
      </c>
      <c r="D185" s="184" t="s">
        <v>172</v>
      </c>
      <c r="E185" s="185" t="s">
        <v>273</v>
      </c>
      <c r="F185" s="186" t="s">
        <v>274</v>
      </c>
      <c r="G185" s="187" t="s">
        <v>191</v>
      </c>
      <c r="H185" s="188">
        <v>17.882999999999999</v>
      </c>
      <c r="I185" s="189"/>
      <c r="J185" s="190">
        <f>ROUND(I185*H185,2)</f>
        <v>0</v>
      </c>
      <c r="K185" s="191"/>
      <c r="L185" s="36"/>
      <c r="M185" s="192" t="s">
        <v>1</v>
      </c>
      <c r="N185" s="193" t="s">
        <v>43</v>
      </c>
      <c r="O185" s="68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176</v>
      </c>
      <c r="AT185" s="196" t="s">
        <v>172</v>
      </c>
      <c r="AU185" s="196" t="s">
        <v>88</v>
      </c>
      <c r="AY185" s="14" t="s">
        <v>170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4" t="s">
        <v>86</v>
      </c>
      <c r="BK185" s="197">
        <f>ROUND(I185*H185,2)</f>
        <v>0</v>
      </c>
      <c r="BL185" s="14" t="s">
        <v>176</v>
      </c>
      <c r="BM185" s="196" t="s">
        <v>1511</v>
      </c>
    </row>
    <row r="186" spans="1:65" s="2" customFormat="1" ht="24.2" customHeight="1">
      <c r="A186" s="31"/>
      <c r="B186" s="32"/>
      <c r="C186" s="184" t="s">
        <v>493</v>
      </c>
      <c r="D186" s="184" t="s">
        <v>172</v>
      </c>
      <c r="E186" s="185" t="s">
        <v>277</v>
      </c>
      <c r="F186" s="186" t="s">
        <v>278</v>
      </c>
      <c r="G186" s="187" t="s">
        <v>191</v>
      </c>
      <c r="H186" s="188">
        <v>321.89400000000001</v>
      </c>
      <c r="I186" s="189"/>
      <c r="J186" s="190">
        <f>ROUND(I186*H186,2)</f>
        <v>0</v>
      </c>
      <c r="K186" s="191"/>
      <c r="L186" s="36"/>
      <c r="M186" s="192" t="s">
        <v>1</v>
      </c>
      <c r="N186" s="193" t="s">
        <v>43</v>
      </c>
      <c r="O186" s="68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176</v>
      </c>
      <c r="AT186" s="196" t="s">
        <v>172</v>
      </c>
      <c r="AU186" s="196" t="s">
        <v>88</v>
      </c>
      <c r="AY186" s="14" t="s">
        <v>170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4" t="s">
        <v>86</v>
      </c>
      <c r="BK186" s="197">
        <f>ROUND(I186*H186,2)</f>
        <v>0</v>
      </c>
      <c r="BL186" s="14" t="s">
        <v>176</v>
      </c>
      <c r="BM186" s="196" t="s">
        <v>1512</v>
      </c>
    </row>
    <row r="187" spans="1:65" s="2" customFormat="1" ht="24.2" customHeight="1">
      <c r="A187" s="31"/>
      <c r="B187" s="32"/>
      <c r="C187" s="184" t="s">
        <v>586</v>
      </c>
      <c r="D187" s="184" t="s">
        <v>172</v>
      </c>
      <c r="E187" s="185" t="s">
        <v>466</v>
      </c>
      <c r="F187" s="186" t="s">
        <v>1513</v>
      </c>
      <c r="G187" s="187" t="s">
        <v>191</v>
      </c>
      <c r="H187" s="188">
        <v>7.5659999999999998</v>
      </c>
      <c r="I187" s="189"/>
      <c r="J187" s="190">
        <f>ROUND(I187*H187,2)</f>
        <v>0</v>
      </c>
      <c r="K187" s="191"/>
      <c r="L187" s="36"/>
      <c r="M187" s="192" t="s">
        <v>1</v>
      </c>
      <c r="N187" s="193" t="s">
        <v>43</v>
      </c>
      <c r="O187" s="68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176</v>
      </c>
      <c r="AT187" s="196" t="s">
        <v>172</v>
      </c>
      <c r="AU187" s="196" t="s">
        <v>88</v>
      </c>
      <c r="AY187" s="14" t="s">
        <v>170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4" t="s">
        <v>86</v>
      </c>
      <c r="BK187" s="197">
        <f>ROUND(I187*H187,2)</f>
        <v>0</v>
      </c>
      <c r="BL187" s="14" t="s">
        <v>176</v>
      </c>
      <c r="BM187" s="196" t="s">
        <v>1514</v>
      </c>
    </row>
    <row r="188" spans="1:65" s="2" customFormat="1" ht="24.2" customHeight="1">
      <c r="A188" s="31"/>
      <c r="B188" s="32"/>
      <c r="C188" s="184" t="s">
        <v>497</v>
      </c>
      <c r="D188" s="184" t="s">
        <v>172</v>
      </c>
      <c r="E188" s="185" t="s">
        <v>470</v>
      </c>
      <c r="F188" s="186" t="s">
        <v>1515</v>
      </c>
      <c r="G188" s="187" t="s">
        <v>191</v>
      </c>
      <c r="H188" s="188">
        <v>10.317</v>
      </c>
      <c r="I188" s="189"/>
      <c r="J188" s="190">
        <f>ROUND(I188*H188,2)</f>
        <v>0</v>
      </c>
      <c r="K188" s="191"/>
      <c r="L188" s="36"/>
      <c r="M188" s="192" t="s">
        <v>1</v>
      </c>
      <c r="N188" s="193" t="s">
        <v>43</v>
      </c>
      <c r="O188" s="68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176</v>
      </c>
      <c r="AT188" s="196" t="s">
        <v>172</v>
      </c>
      <c r="AU188" s="196" t="s">
        <v>88</v>
      </c>
      <c r="AY188" s="14" t="s">
        <v>170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4" t="s">
        <v>86</v>
      </c>
      <c r="BK188" s="197">
        <f>ROUND(I188*H188,2)</f>
        <v>0</v>
      </c>
      <c r="BL188" s="14" t="s">
        <v>176</v>
      </c>
      <c r="BM188" s="196" t="s">
        <v>1516</v>
      </c>
    </row>
    <row r="189" spans="1:65" s="2" customFormat="1" ht="24.2" customHeight="1">
      <c r="A189" s="31"/>
      <c r="B189" s="32"/>
      <c r="C189" s="184" t="s">
        <v>589</v>
      </c>
      <c r="D189" s="184" t="s">
        <v>172</v>
      </c>
      <c r="E189" s="185" t="s">
        <v>1517</v>
      </c>
      <c r="F189" s="186" t="s">
        <v>1518</v>
      </c>
      <c r="G189" s="187" t="s">
        <v>191</v>
      </c>
      <c r="H189" s="188">
        <v>9.2919999999999998</v>
      </c>
      <c r="I189" s="189"/>
      <c r="J189" s="190">
        <f>ROUND(I189*H189,2)</f>
        <v>0</v>
      </c>
      <c r="K189" s="191"/>
      <c r="L189" s="36"/>
      <c r="M189" s="192" t="s">
        <v>1</v>
      </c>
      <c r="N189" s="193" t="s">
        <v>43</v>
      </c>
      <c r="O189" s="68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176</v>
      </c>
      <c r="AT189" s="196" t="s">
        <v>172</v>
      </c>
      <c r="AU189" s="196" t="s">
        <v>88</v>
      </c>
      <c r="AY189" s="14" t="s">
        <v>170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4" t="s">
        <v>86</v>
      </c>
      <c r="BK189" s="197">
        <f>ROUND(I189*H189,2)</f>
        <v>0</v>
      </c>
      <c r="BL189" s="14" t="s">
        <v>176</v>
      </c>
      <c r="BM189" s="196" t="s">
        <v>1519</v>
      </c>
    </row>
    <row r="190" spans="1:65" s="12" customFormat="1" ht="25.9" customHeight="1">
      <c r="B190" s="168"/>
      <c r="C190" s="169"/>
      <c r="D190" s="170" t="s">
        <v>77</v>
      </c>
      <c r="E190" s="171" t="s">
        <v>286</v>
      </c>
      <c r="F190" s="171" t="s">
        <v>1520</v>
      </c>
      <c r="G190" s="169"/>
      <c r="H190" s="169"/>
      <c r="I190" s="172"/>
      <c r="J190" s="173">
        <f>BK190</f>
        <v>0</v>
      </c>
      <c r="K190" s="169"/>
      <c r="L190" s="174"/>
      <c r="M190" s="175"/>
      <c r="N190" s="176"/>
      <c r="O190" s="176"/>
      <c r="P190" s="177">
        <f>P191</f>
        <v>0</v>
      </c>
      <c r="Q190" s="176"/>
      <c r="R190" s="177">
        <f>R191</f>
        <v>0</v>
      </c>
      <c r="S190" s="176"/>
      <c r="T190" s="178">
        <f>T191</f>
        <v>0</v>
      </c>
      <c r="AR190" s="179" t="s">
        <v>188</v>
      </c>
      <c r="AT190" s="180" t="s">
        <v>77</v>
      </c>
      <c r="AU190" s="180" t="s">
        <v>78</v>
      </c>
      <c r="AY190" s="179" t="s">
        <v>170</v>
      </c>
      <c r="BK190" s="181">
        <f>BK191</f>
        <v>0</v>
      </c>
    </row>
    <row r="191" spans="1:65" s="12" customFormat="1" ht="22.9" customHeight="1">
      <c r="B191" s="168"/>
      <c r="C191" s="169"/>
      <c r="D191" s="170" t="s">
        <v>77</v>
      </c>
      <c r="E191" s="182" t="s">
        <v>288</v>
      </c>
      <c r="F191" s="182" t="s">
        <v>289</v>
      </c>
      <c r="G191" s="169"/>
      <c r="H191" s="169"/>
      <c r="I191" s="172"/>
      <c r="J191" s="183">
        <f>BK191</f>
        <v>0</v>
      </c>
      <c r="K191" s="169"/>
      <c r="L191" s="174"/>
      <c r="M191" s="175"/>
      <c r="N191" s="176"/>
      <c r="O191" s="176"/>
      <c r="P191" s="177">
        <f>SUM(P192:P202)</f>
        <v>0</v>
      </c>
      <c r="Q191" s="176"/>
      <c r="R191" s="177">
        <f>SUM(R192:R202)</f>
        <v>0</v>
      </c>
      <c r="S191" s="176"/>
      <c r="T191" s="178">
        <f>SUM(T192:T202)</f>
        <v>0</v>
      </c>
      <c r="AR191" s="179" t="s">
        <v>188</v>
      </c>
      <c r="AT191" s="180" t="s">
        <v>77</v>
      </c>
      <c r="AU191" s="180" t="s">
        <v>86</v>
      </c>
      <c r="AY191" s="179" t="s">
        <v>170</v>
      </c>
      <c r="BK191" s="181">
        <f>SUM(BK192:BK202)</f>
        <v>0</v>
      </c>
    </row>
    <row r="192" spans="1:65" s="2" customFormat="1" ht="62.65" customHeight="1">
      <c r="A192" s="31"/>
      <c r="B192" s="32"/>
      <c r="C192" s="184" t="s">
        <v>501</v>
      </c>
      <c r="D192" s="184" t="s">
        <v>172</v>
      </c>
      <c r="E192" s="185" t="s">
        <v>291</v>
      </c>
      <c r="F192" s="186" t="s">
        <v>292</v>
      </c>
      <c r="G192" s="187" t="s">
        <v>264</v>
      </c>
      <c r="H192" s="188">
        <v>1</v>
      </c>
      <c r="I192" s="189"/>
      <c r="J192" s="190">
        <f t="shared" ref="J192:J202" si="20">ROUND(I192*H192,2)</f>
        <v>0</v>
      </c>
      <c r="K192" s="191"/>
      <c r="L192" s="36"/>
      <c r="M192" s="192" t="s">
        <v>1</v>
      </c>
      <c r="N192" s="193" t="s">
        <v>43</v>
      </c>
      <c r="O192" s="68"/>
      <c r="P192" s="194">
        <f t="shared" ref="P192:P202" si="21">O192*H192</f>
        <v>0</v>
      </c>
      <c r="Q192" s="194">
        <v>0</v>
      </c>
      <c r="R192" s="194">
        <f t="shared" ref="R192:R202" si="22">Q192*H192</f>
        <v>0</v>
      </c>
      <c r="S192" s="194">
        <v>0</v>
      </c>
      <c r="T192" s="195">
        <f t="shared" ref="T192:T202" si="23"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293</v>
      </c>
      <c r="AT192" s="196" t="s">
        <v>172</v>
      </c>
      <c r="AU192" s="196" t="s">
        <v>88</v>
      </c>
      <c r="AY192" s="14" t="s">
        <v>170</v>
      </c>
      <c r="BE192" s="197">
        <f t="shared" ref="BE192:BE202" si="24">IF(N192="základní",J192,0)</f>
        <v>0</v>
      </c>
      <c r="BF192" s="197">
        <f t="shared" ref="BF192:BF202" si="25">IF(N192="snížená",J192,0)</f>
        <v>0</v>
      </c>
      <c r="BG192" s="197">
        <f t="shared" ref="BG192:BG202" si="26">IF(N192="zákl. přenesená",J192,0)</f>
        <v>0</v>
      </c>
      <c r="BH192" s="197">
        <f t="shared" ref="BH192:BH202" si="27">IF(N192="sníž. přenesená",J192,0)</f>
        <v>0</v>
      </c>
      <c r="BI192" s="197">
        <f t="shared" ref="BI192:BI202" si="28">IF(N192="nulová",J192,0)</f>
        <v>0</v>
      </c>
      <c r="BJ192" s="14" t="s">
        <v>86</v>
      </c>
      <c r="BK192" s="197">
        <f t="shared" ref="BK192:BK202" si="29">ROUND(I192*H192,2)</f>
        <v>0</v>
      </c>
      <c r="BL192" s="14" t="s">
        <v>293</v>
      </c>
      <c r="BM192" s="196" t="s">
        <v>1521</v>
      </c>
    </row>
    <row r="193" spans="1:65" s="2" customFormat="1" ht="49.15" customHeight="1">
      <c r="A193" s="31"/>
      <c r="B193" s="32"/>
      <c r="C193" s="184" t="s">
        <v>503</v>
      </c>
      <c r="D193" s="184" t="s">
        <v>172</v>
      </c>
      <c r="E193" s="185" t="s">
        <v>296</v>
      </c>
      <c r="F193" s="186" t="s">
        <v>297</v>
      </c>
      <c r="G193" s="187" t="s">
        <v>264</v>
      </c>
      <c r="H193" s="188">
        <v>1</v>
      </c>
      <c r="I193" s="189"/>
      <c r="J193" s="190">
        <f t="shared" si="20"/>
        <v>0</v>
      </c>
      <c r="K193" s="191"/>
      <c r="L193" s="36"/>
      <c r="M193" s="192" t="s">
        <v>1</v>
      </c>
      <c r="N193" s="193" t="s">
        <v>43</v>
      </c>
      <c r="O193" s="68"/>
      <c r="P193" s="194">
        <f t="shared" si="21"/>
        <v>0</v>
      </c>
      <c r="Q193" s="194">
        <v>0</v>
      </c>
      <c r="R193" s="194">
        <f t="shared" si="22"/>
        <v>0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293</v>
      </c>
      <c r="AT193" s="196" t="s">
        <v>172</v>
      </c>
      <c r="AU193" s="196" t="s">
        <v>88</v>
      </c>
      <c r="AY193" s="14" t="s">
        <v>170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86</v>
      </c>
      <c r="BK193" s="197">
        <f t="shared" si="29"/>
        <v>0</v>
      </c>
      <c r="BL193" s="14" t="s">
        <v>293</v>
      </c>
      <c r="BM193" s="196" t="s">
        <v>1522</v>
      </c>
    </row>
    <row r="194" spans="1:65" s="2" customFormat="1" ht="49.15" customHeight="1">
      <c r="A194" s="31"/>
      <c r="B194" s="32"/>
      <c r="C194" s="184" t="s">
        <v>505</v>
      </c>
      <c r="D194" s="184" t="s">
        <v>172</v>
      </c>
      <c r="E194" s="185" t="s">
        <v>482</v>
      </c>
      <c r="F194" s="186" t="s">
        <v>483</v>
      </c>
      <c r="G194" s="187" t="s">
        <v>264</v>
      </c>
      <c r="H194" s="188">
        <v>1</v>
      </c>
      <c r="I194" s="189"/>
      <c r="J194" s="190">
        <f t="shared" si="20"/>
        <v>0</v>
      </c>
      <c r="K194" s="191"/>
      <c r="L194" s="36"/>
      <c r="M194" s="192" t="s">
        <v>1</v>
      </c>
      <c r="N194" s="193" t="s">
        <v>43</v>
      </c>
      <c r="O194" s="68"/>
      <c r="P194" s="194">
        <f t="shared" si="21"/>
        <v>0</v>
      </c>
      <c r="Q194" s="194">
        <v>0</v>
      </c>
      <c r="R194" s="194">
        <f t="shared" si="22"/>
        <v>0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293</v>
      </c>
      <c r="AT194" s="196" t="s">
        <v>172</v>
      </c>
      <c r="AU194" s="196" t="s">
        <v>88</v>
      </c>
      <c r="AY194" s="14" t="s">
        <v>170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86</v>
      </c>
      <c r="BK194" s="197">
        <f t="shared" si="29"/>
        <v>0</v>
      </c>
      <c r="BL194" s="14" t="s">
        <v>293</v>
      </c>
      <c r="BM194" s="196" t="s">
        <v>1523</v>
      </c>
    </row>
    <row r="195" spans="1:65" s="2" customFormat="1" ht="24.2" customHeight="1">
      <c r="A195" s="31"/>
      <c r="B195" s="32"/>
      <c r="C195" s="184" t="s">
        <v>507</v>
      </c>
      <c r="D195" s="184" t="s">
        <v>172</v>
      </c>
      <c r="E195" s="185" t="s">
        <v>486</v>
      </c>
      <c r="F195" s="186" t="s">
        <v>487</v>
      </c>
      <c r="G195" s="187" t="s">
        <v>264</v>
      </c>
      <c r="H195" s="188">
        <v>1</v>
      </c>
      <c r="I195" s="189"/>
      <c r="J195" s="190">
        <f t="shared" si="20"/>
        <v>0</v>
      </c>
      <c r="K195" s="191"/>
      <c r="L195" s="36"/>
      <c r="M195" s="192" t="s">
        <v>1</v>
      </c>
      <c r="N195" s="193" t="s">
        <v>43</v>
      </c>
      <c r="O195" s="68"/>
      <c r="P195" s="194">
        <f t="shared" si="21"/>
        <v>0</v>
      </c>
      <c r="Q195" s="194">
        <v>0</v>
      </c>
      <c r="R195" s="194">
        <f t="shared" si="22"/>
        <v>0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293</v>
      </c>
      <c r="AT195" s="196" t="s">
        <v>172</v>
      </c>
      <c r="AU195" s="196" t="s">
        <v>88</v>
      </c>
      <c r="AY195" s="14" t="s">
        <v>170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86</v>
      </c>
      <c r="BK195" s="197">
        <f t="shared" si="29"/>
        <v>0</v>
      </c>
      <c r="BL195" s="14" t="s">
        <v>293</v>
      </c>
      <c r="BM195" s="196" t="s">
        <v>1524</v>
      </c>
    </row>
    <row r="196" spans="1:65" s="2" customFormat="1" ht="24.2" customHeight="1">
      <c r="A196" s="31"/>
      <c r="B196" s="32"/>
      <c r="C196" s="184" t="s">
        <v>756</v>
      </c>
      <c r="D196" s="184" t="s">
        <v>172</v>
      </c>
      <c r="E196" s="185" t="s">
        <v>490</v>
      </c>
      <c r="F196" s="186" t="s">
        <v>491</v>
      </c>
      <c r="G196" s="187" t="s">
        <v>264</v>
      </c>
      <c r="H196" s="188">
        <v>1</v>
      </c>
      <c r="I196" s="189"/>
      <c r="J196" s="190">
        <f t="shared" si="20"/>
        <v>0</v>
      </c>
      <c r="K196" s="191"/>
      <c r="L196" s="36"/>
      <c r="M196" s="192" t="s">
        <v>1</v>
      </c>
      <c r="N196" s="193" t="s">
        <v>43</v>
      </c>
      <c r="O196" s="68"/>
      <c r="P196" s="194">
        <f t="shared" si="21"/>
        <v>0</v>
      </c>
      <c r="Q196" s="194">
        <v>0</v>
      </c>
      <c r="R196" s="194">
        <f t="shared" si="22"/>
        <v>0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293</v>
      </c>
      <c r="AT196" s="196" t="s">
        <v>172</v>
      </c>
      <c r="AU196" s="196" t="s">
        <v>88</v>
      </c>
      <c r="AY196" s="14" t="s">
        <v>170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86</v>
      </c>
      <c r="BK196" s="197">
        <f t="shared" si="29"/>
        <v>0</v>
      </c>
      <c r="BL196" s="14" t="s">
        <v>293</v>
      </c>
      <c r="BM196" s="196" t="s">
        <v>1525</v>
      </c>
    </row>
    <row r="197" spans="1:65" s="2" customFormat="1" ht="37.9" customHeight="1">
      <c r="A197" s="31"/>
      <c r="B197" s="32"/>
      <c r="C197" s="184" t="s">
        <v>564</v>
      </c>
      <c r="D197" s="184" t="s">
        <v>172</v>
      </c>
      <c r="E197" s="185" t="s">
        <v>494</v>
      </c>
      <c r="F197" s="186" t="s">
        <v>495</v>
      </c>
      <c r="G197" s="187" t="s">
        <v>264</v>
      </c>
      <c r="H197" s="188">
        <v>1</v>
      </c>
      <c r="I197" s="189"/>
      <c r="J197" s="190">
        <f t="shared" si="20"/>
        <v>0</v>
      </c>
      <c r="K197" s="191"/>
      <c r="L197" s="36"/>
      <c r="M197" s="192" t="s">
        <v>1</v>
      </c>
      <c r="N197" s="193" t="s">
        <v>43</v>
      </c>
      <c r="O197" s="68"/>
      <c r="P197" s="194">
        <f t="shared" si="21"/>
        <v>0</v>
      </c>
      <c r="Q197" s="194">
        <v>0</v>
      </c>
      <c r="R197" s="194">
        <f t="shared" si="22"/>
        <v>0</v>
      </c>
      <c r="S197" s="194">
        <v>0</v>
      </c>
      <c r="T197" s="195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293</v>
      </c>
      <c r="AT197" s="196" t="s">
        <v>172</v>
      </c>
      <c r="AU197" s="196" t="s">
        <v>88</v>
      </c>
      <c r="AY197" s="14" t="s">
        <v>170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4" t="s">
        <v>86</v>
      </c>
      <c r="BK197" s="197">
        <f t="shared" si="29"/>
        <v>0</v>
      </c>
      <c r="BL197" s="14" t="s">
        <v>293</v>
      </c>
      <c r="BM197" s="196" t="s">
        <v>1526</v>
      </c>
    </row>
    <row r="198" spans="1:65" s="2" customFormat="1" ht="14.45" customHeight="1">
      <c r="A198" s="31"/>
      <c r="B198" s="32"/>
      <c r="C198" s="184" t="s">
        <v>593</v>
      </c>
      <c r="D198" s="184" t="s">
        <v>172</v>
      </c>
      <c r="E198" s="185" t="s">
        <v>498</v>
      </c>
      <c r="F198" s="186" t="s">
        <v>499</v>
      </c>
      <c r="G198" s="187" t="s">
        <v>264</v>
      </c>
      <c r="H198" s="188">
        <v>1</v>
      </c>
      <c r="I198" s="189"/>
      <c r="J198" s="190">
        <f t="shared" si="20"/>
        <v>0</v>
      </c>
      <c r="K198" s="191"/>
      <c r="L198" s="36"/>
      <c r="M198" s="192" t="s">
        <v>1</v>
      </c>
      <c r="N198" s="193" t="s">
        <v>43</v>
      </c>
      <c r="O198" s="68"/>
      <c r="P198" s="194">
        <f t="shared" si="21"/>
        <v>0</v>
      </c>
      <c r="Q198" s="194">
        <v>0</v>
      </c>
      <c r="R198" s="194">
        <f t="shared" si="22"/>
        <v>0</v>
      </c>
      <c r="S198" s="194">
        <v>0</v>
      </c>
      <c r="T198" s="195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293</v>
      </c>
      <c r="AT198" s="196" t="s">
        <v>172</v>
      </c>
      <c r="AU198" s="196" t="s">
        <v>88</v>
      </c>
      <c r="AY198" s="14" t="s">
        <v>170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4" t="s">
        <v>86</v>
      </c>
      <c r="BK198" s="197">
        <f t="shared" si="29"/>
        <v>0</v>
      </c>
      <c r="BL198" s="14" t="s">
        <v>293</v>
      </c>
      <c r="BM198" s="196" t="s">
        <v>1527</v>
      </c>
    </row>
    <row r="199" spans="1:65" s="2" customFormat="1" ht="37.9" customHeight="1">
      <c r="A199" s="31"/>
      <c r="B199" s="32"/>
      <c r="C199" s="184" t="s">
        <v>597</v>
      </c>
      <c r="D199" s="184" t="s">
        <v>172</v>
      </c>
      <c r="E199" s="185" t="s">
        <v>300</v>
      </c>
      <c r="F199" s="186" t="s">
        <v>301</v>
      </c>
      <c r="G199" s="187" t="s">
        <v>264</v>
      </c>
      <c r="H199" s="188">
        <v>1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43</v>
      </c>
      <c r="O199" s="68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293</v>
      </c>
      <c r="AT199" s="196" t="s">
        <v>172</v>
      </c>
      <c r="AU199" s="196" t="s">
        <v>88</v>
      </c>
      <c r="AY199" s="14" t="s">
        <v>170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86</v>
      </c>
      <c r="BK199" s="197">
        <f t="shared" si="29"/>
        <v>0</v>
      </c>
      <c r="BL199" s="14" t="s">
        <v>293</v>
      </c>
      <c r="BM199" s="196" t="s">
        <v>1528</v>
      </c>
    </row>
    <row r="200" spans="1:65" s="2" customFormat="1" ht="37.9" customHeight="1">
      <c r="A200" s="31"/>
      <c r="B200" s="32"/>
      <c r="C200" s="184" t="s">
        <v>599</v>
      </c>
      <c r="D200" s="184" t="s">
        <v>172</v>
      </c>
      <c r="E200" s="185" t="s">
        <v>304</v>
      </c>
      <c r="F200" s="186" t="s">
        <v>305</v>
      </c>
      <c r="G200" s="187" t="s">
        <v>264</v>
      </c>
      <c r="H200" s="188">
        <v>1</v>
      </c>
      <c r="I200" s="189"/>
      <c r="J200" s="190">
        <f t="shared" si="20"/>
        <v>0</v>
      </c>
      <c r="K200" s="191"/>
      <c r="L200" s="36"/>
      <c r="M200" s="192" t="s">
        <v>1</v>
      </c>
      <c r="N200" s="193" t="s">
        <v>43</v>
      </c>
      <c r="O200" s="68"/>
      <c r="P200" s="194">
        <f t="shared" si="21"/>
        <v>0</v>
      </c>
      <c r="Q200" s="194">
        <v>0</v>
      </c>
      <c r="R200" s="194">
        <f t="shared" si="22"/>
        <v>0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293</v>
      </c>
      <c r="AT200" s="196" t="s">
        <v>172</v>
      </c>
      <c r="AU200" s="196" t="s">
        <v>88</v>
      </c>
      <c r="AY200" s="14" t="s">
        <v>170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86</v>
      </c>
      <c r="BK200" s="197">
        <f t="shared" si="29"/>
        <v>0</v>
      </c>
      <c r="BL200" s="14" t="s">
        <v>293</v>
      </c>
      <c r="BM200" s="196" t="s">
        <v>1529</v>
      </c>
    </row>
    <row r="201" spans="1:65" s="2" customFormat="1" ht="24.2" customHeight="1">
      <c r="A201" s="31"/>
      <c r="B201" s="32"/>
      <c r="C201" s="184" t="s">
        <v>605</v>
      </c>
      <c r="D201" s="184" t="s">
        <v>172</v>
      </c>
      <c r="E201" s="185" t="s">
        <v>308</v>
      </c>
      <c r="F201" s="186" t="s">
        <v>309</v>
      </c>
      <c r="G201" s="187" t="s">
        <v>264</v>
      </c>
      <c r="H201" s="188">
        <v>1</v>
      </c>
      <c r="I201" s="189"/>
      <c r="J201" s="190">
        <f t="shared" si="20"/>
        <v>0</v>
      </c>
      <c r="K201" s="191"/>
      <c r="L201" s="36"/>
      <c r="M201" s="192" t="s">
        <v>1</v>
      </c>
      <c r="N201" s="193" t="s">
        <v>43</v>
      </c>
      <c r="O201" s="68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293</v>
      </c>
      <c r="AT201" s="196" t="s">
        <v>172</v>
      </c>
      <c r="AU201" s="196" t="s">
        <v>88</v>
      </c>
      <c r="AY201" s="14" t="s">
        <v>170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86</v>
      </c>
      <c r="BK201" s="197">
        <f t="shared" si="29"/>
        <v>0</v>
      </c>
      <c r="BL201" s="14" t="s">
        <v>293</v>
      </c>
      <c r="BM201" s="196" t="s">
        <v>1530</v>
      </c>
    </row>
    <row r="202" spans="1:65" s="2" customFormat="1" ht="14.45" customHeight="1">
      <c r="A202" s="31"/>
      <c r="B202" s="32"/>
      <c r="C202" s="184" t="s">
        <v>607</v>
      </c>
      <c r="D202" s="184" t="s">
        <v>172</v>
      </c>
      <c r="E202" s="185" t="s">
        <v>312</v>
      </c>
      <c r="F202" s="186" t="s">
        <v>313</v>
      </c>
      <c r="G202" s="187" t="s">
        <v>264</v>
      </c>
      <c r="H202" s="188">
        <v>1</v>
      </c>
      <c r="I202" s="189"/>
      <c r="J202" s="190">
        <f t="shared" si="20"/>
        <v>0</v>
      </c>
      <c r="K202" s="191"/>
      <c r="L202" s="36"/>
      <c r="M202" s="209" t="s">
        <v>1</v>
      </c>
      <c r="N202" s="210" t="s">
        <v>43</v>
      </c>
      <c r="O202" s="211"/>
      <c r="P202" s="212">
        <f t="shared" si="21"/>
        <v>0</v>
      </c>
      <c r="Q202" s="212">
        <v>0</v>
      </c>
      <c r="R202" s="212">
        <f t="shared" si="22"/>
        <v>0</v>
      </c>
      <c r="S202" s="212">
        <v>0</v>
      </c>
      <c r="T202" s="213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293</v>
      </c>
      <c r="AT202" s="196" t="s">
        <v>172</v>
      </c>
      <c r="AU202" s="196" t="s">
        <v>88</v>
      </c>
      <c r="AY202" s="14" t="s">
        <v>170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4" t="s">
        <v>86</v>
      </c>
      <c r="BK202" s="197">
        <f t="shared" si="29"/>
        <v>0</v>
      </c>
      <c r="BL202" s="14" t="s">
        <v>293</v>
      </c>
      <c r="BM202" s="196" t="s">
        <v>1531</v>
      </c>
    </row>
    <row r="203" spans="1:65" s="2" customFormat="1" ht="6.95" customHeight="1">
      <c r="A203" s="3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36"/>
      <c r="M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</row>
  </sheetData>
  <sheetProtection algorithmName="SHA-512" hashValue="iIGlsGyZwQMP9SbFzf7XH00WPdcj7O/lsgqwHzA2lzw8EvMYQmBPPWHoGsvcHdKnqtifqVvnwiNQ4MhpJAfO/w==" saltValue="0PPDwCgXfFKLuSdH210lxnxJZ4Ng69vHHdT7FQHRBO0038jxgu4fgf9ekz8/am0gEIVN535RqPXBDahfexvFPg==" spinCount="100000" sheet="1" objects="1" scenarios="1" formatColumns="0" formatRows="0" autoFilter="0"/>
  <autoFilter ref="C125:K202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115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1532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ROUND((SUM(BE128:BE212)),  2)</f>
        <v>0</v>
      </c>
      <c r="G33" s="31"/>
      <c r="H33" s="31"/>
      <c r="I33" s="121">
        <v>0.21</v>
      </c>
      <c r="J33" s="120">
        <f>ROUND(((SUM(BE128:BE212))*I33),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ROUND((SUM(BF128:BF212)),  2)</f>
        <v>0</v>
      </c>
      <c r="G34" s="31"/>
      <c r="H34" s="31"/>
      <c r="I34" s="121">
        <v>0.15</v>
      </c>
      <c r="J34" s="120">
        <f>ROUND(((SUM(BF128:BF212))*I34),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ROUND((SUM(BG128:BG212)),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ROUND((SUM(BH128:BH212)),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ROUND((SUM(BI128:BI212)),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06c - Kanalizace - přípojky III.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J129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J130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1361</v>
      </c>
      <c r="E99" s="153"/>
      <c r="F99" s="153"/>
      <c r="G99" s="153"/>
      <c r="H99" s="153"/>
      <c r="I99" s="153"/>
      <c r="J99" s="154">
        <f>J159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149</v>
      </c>
      <c r="E100" s="153"/>
      <c r="F100" s="153"/>
      <c r="G100" s="153"/>
      <c r="H100" s="153"/>
      <c r="I100" s="153"/>
      <c r="J100" s="154">
        <f>J165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761</v>
      </c>
      <c r="E101" s="153"/>
      <c r="F101" s="153"/>
      <c r="G101" s="153"/>
      <c r="H101" s="153"/>
      <c r="I101" s="153"/>
      <c r="J101" s="154">
        <f>J167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150</v>
      </c>
      <c r="E102" s="153"/>
      <c r="F102" s="153"/>
      <c r="G102" s="153"/>
      <c r="H102" s="153"/>
      <c r="I102" s="153"/>
      <c r="J102" s="154">
        <f>J184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1362</v>
      </c>
      <c r="E103" s="153"/>
      <c r="F103" s="153"/>
      <c r="G103" s="153"/>
      <c r="H103" s="153"/>
      <c r="I103" s="153"/>
      <c r="J103" s="154">
        <f>J186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1363</v>
      </c>
      <c r="E104" s="153"/>
      <c r="F104" s="153"/>
      <c r="G104" s="153"/>
      <c r="H104" s="153"/>
      <c r="I104" s="153"/>
      <c r="J104" s="154">
        <f>J189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316</v>
      </c>
      <c r="E105" s="147"/>
      <c r="F105" s="147"/>
      <c r="G105" s="147"/>
      <c r="H105" s="147"/>
      <c r="I105" s="147"/>
      <c r="J105" s="148">
        <f>J195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1533</v>
      </c>
      <c r="E106" s="153"/>
      <c r="F106" s="153"/>
      <c r="G106" s="153"/>
      <c r="H106" s="153"/>
      <c r="I106" s="153"/>
      <c r="J106" s="154">
        <f>J196</f>
        <v>0</v>
      </c>
      <c r="K106" s="151"/>
      <c r="L106" s="155"/>
    </row>
    <row r="107" spans="1:31" s="9" customFormat="1" ht="24.95" customHeight="1">
      <c r="B107" s="144"/>
      <c r="C107" s="145"/>
      <c r="D107" s="146" t="s">
        <v>1364</v>
      </c>
      <c r="E107" s="147"/>
      <c r="F107" s="147"/>
      <c r="G107" s="147"/>
      <c r="H107" s="147"/>
      <c r="I107" s="147"/>
      <c r="J107" s="148">
        <f>J200</f>
        <v>0</v>
      </c>
      <c r="K107" s="145"/>
      <c r="L107" s="149"/>
    </row>
    <row r="108" spans="1:31" s="10" customFormat="1" ht="19.899999999999999" customHeight="1">
      <c r="B108" s="150"/>
      <c r="C108" s="151"/>
      <c r="D108" s="152" t="s">
        <v>154</v>
      </c>
      <c r="E108" s="153"/>
      <c r="F108" s="153"/>
      <c r="G108" s="153"/>
      <c r="H108" s="153"/>
      <c r="I108" s="153"/>
      <c r="J108" s="154">
        <f>J201</f>
        <v>0</v>
      </c>
      <c r="K108" s="151"/>
      <c r="L108" s="155"/>
    </row>
    <row r="109" spans="1:31" s="2" customFormat="1" ht="21.7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63" s="2" customFormat="1" ht="6.95" customHeight="1">
      <c r="A114" s="31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0" t="s">
        <v>155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16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62" t="str">
        <f>E7</f>
        <v>Revitalizace sídliště Šumavská - Pod Vodojemem - III. a IV. Etapa</v>
      </c>
      <c r="F118" s="263"/>
      <c r="G118" s="263"/>
      <c r="H118" s="26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138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3"/>
      <c r="D120" s="33"/>
      <c r="E120" s="218" t="str">
        <f>E9</f>
        <v>06c - Kanalizace - přípojky III. etapa</v>
      </c>
      <c r="F120" s="264"/>
      <c r="G120" s="264"/>
      <c r="H120" s="264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20</v>
      </c>
      <c r="D122" s="33"/>
      <c r="E122" s="33"/>
      <c r="F122" s="24" t="str">
        <f>F12</f>
        <v xml:space="preserve"> </v>
      </c>
      <c r="G122" s="33"/>
      <c r="H122" s="33"/>
      <c r="I122" s="26" t="s">
        <v>22</v>
      </c>
      <c r="J122" s="63" t="str">
        <f>IF(J12="","",J12)</f>
        <v>2. 11. 2021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24</v>
      </c>
      <c r="D124" s="33"/>
      <c r="E124" s="33"/>
      <c r="F124" s="24" t="str">
        <f>E15</f>
        <v>město Horažďovice</v>
      </c>
      <c r="G124" s="33"/>
      <c r="H124" s="33"/>
      <c r="I124" s="26" t="s">
        <v>32</v>
      </c>
      <c r="J124" s="29" t="str">
        <f>E21</f>
        <v xml:space="preserve"> 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2" customHeight="1">
      <c r="A125" s="31"/>
      <c r="B125" s="32"/>
      <c r="C125" s="26" t="s">
        <v>30</v>
      </c>
      <c r="D125" s="33"/>
      <c r="E125" s="33"/>
      <c r="F125" s="24" t="str">
        <f>IF(E18="","",E18)</f>
        <v>Vyplň údaj</v>
      </c>
      <c r="G125" s="33"/>
      <c r="H125" s="33"/>
      <c r="I125" s="26" t="s">
        <v>35</v>
      </c>
      <c r="J125" s="29" t="str">
        <f>E24</f>
        <v>Pavel Matoušek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56"/>
      <c r="B127" s="157"/>
      <c r="C127" s="158" t="s">
        <v>156</v>
      </c>
      <c r="D127" s="159" t="s">
        <v>63</v>
      </c>
      <c r="E127" s="159" t="s">
        <v>59</v>
      </c>
      <c r="F127" s="159" t="s">
        <v>60</v>
      </c>
      <c r="G127" s="159" t="s">
        <v>157</v>
      </c>
      <c r="H127" s="159" t="s">
        <v>158</v>
      </c>
      <c r="I127" s="159" t="s">
        <v>159</v>
      </c>
      <c r="J127" s="160" t="s">
        <v>142</v>
      </c>
      <c r="K127" s="161" t="s">
        <v>160</v>
      </c>
      <c r="L127" s="162"/>
      <c r="M127" s="72" t="s">
        <v>1</v>
      </c>
      <c r="N127" s="73" t="s">
        <v>42</v>
      </c>
      <c r="O127" s="73" t="s">
        <v>161</v>
      </c>
      <c r="P127" s="73" t="s">
        <v>162</v>
      </c>
      <c r="Q127" s="73" t="s">
        <v>163</v>
      </c>
      <c r="R127" s="73" t="s">
        <v>164</v>
      </c>
      <c r="S127" s="73" t="s">
        <v>165</v>
      </c>
      <c r="T127" s="74" t="s">
        <v>166</v>
      </c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</row>
    <row r="128" spans="1:63" s="2" customFormat="1" ht="22.9" customHeight="1">
      <c r="A128" s="31"/>
      <c r="B128" s="32"/>
      <c r="C128" s="79" t="s">
        <v>167</v>
      </c>
      <c r="D128" s="33"/>
      <c r="E128" s="33"/>
      <c r="F128" s="33"/>
      <c r="G128" s="33"/>
      <c r="H128" s="33"/>
      <c r="I128" s="33"/>
      <c r="J128" s="163">
        <f>BK128</f>
        <v>0</v>
      </c>
      <c r="K128" s="33"/>
      <c r="L128" s="36"/>
      <c r="M128" s="75"/>
      <c r="N128" s="164"/>
      <c r="O128" s="76"/>
      <c r="P128" s="165">
        <f>P129+P195+P200</f>
        <v>0</v>
      </c>
      <c r="Q128" s="76"/>
      <c r="R128" s="165">
        <f>R129+R195+R200</f>
        <v>5.3655684600000004</v>
      </c>
      <c r="S128" s="76"/>
      <c r="T128" s="166">
        <f>T129+T195+T200</f>
        <v>29.433999999999997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77</v>
      </c>
      <c r="AU128" s="14" t="s">
        <v>144</v>
      </c>
      <c r="BK128" s="167">
        <f>BK129+BK195+BK200</f>
        <v>0</v>
      </c>
    </row>
    <row r="129" spans="1:65" s="12" customFormat="1" ht="25.9" customHeight="1">
      <c r="B129" s="168"/>
      <c r="C129" s="169"/>
      <c r="D129" s="170" t="s">
        <v>77</v>
      </c>
      <c r="E129" s="171" t="s">
        <v>168</v>
      </c>
      <c r="F129" s="171" t="s">
        <v>169</v>
      </c>
      <c r="G129" s="169"/>
      <c r="H129" s="169"/>
      <c r="I129" s="172"/>
      <c r="J129" s="173">
        <f>BK129</f>
        <v>0</v>
      </c>
      <c r="K129" s="169"/>
      <c r="L129" s="174"/>
      <c r="M129" s="175"/>
      <c r="N129" s="176"/>
      <c r="O129" s="176"/>
      <c r="P129" s="177">
        <f>P130+P159+P165+P167+P184+P186+P189</f>
        <v>0</v>
      </c>
      <c r="Q129" s="176"/>
      <c r="R129" s="177">
        <f>R130+R159+R165+R167+R184+R186+R189</f>
        <v>5.3606384600000005</v>
      </c>
      <c r="S129" s="176"/>
      <c r="T129" s="178">
        <f>T130+T159+T165+T167+T184+T186+T189</f>
        <v>29.433999999999997</v>
      </c>
      <c r="AR129" s="179" t="s">
        <v>86</v>
      </c>
      <c r="AT129" s="180" t="s">
        <v>77</v>
      </c>
      <c r="AU129" s="180" t="s">
        <v>78</v>
      </c>
      <c r="AY129" s="179" t="s">
        <v>170</v>
      </c>
      <c r="BK129" s="181">
        <f>BK130+BK159+BK165+BK167+BK184+BK186+BK189</f>
        <v>0</v>
      </c>
    </row>
    <row r="130" spans="1:65" s="12" customFormat="1" ht="22.9" customHeight="1">
      <c r="B130" s="168"/>
      <c r="C130" s="169"/>
      <c r="D130" s="170" t="s">
        <v>77</v>
      </c>
      <c r="E130" s="182" t="s">
        <v>86</v>
      </c>
      <c r="F130" s="182" t="s">
        <v>171</v>
      </c>
      <c r="G130" s="169"/>
      <c r="H130" s="169"/>
      <c r="I130" s="172"/>
      <c r="J130" s="183">
        <f>BK130</f>
        <v>0</v>
      </c>
      <c r="K130" s="169"/>
      <c r="L130" s="174"/>
      <c r="M130" s="175"/>
      <c r="N130" s="176"/>
      <c r="O130" s="176"/>
      <c r="P130" s="177">
        <f>SUM(P131:P158)</f>
        <v>0</v>
      </c>
      <c r="Q130" s="176"/>
      <c r="R130" s="177">
        <f>SUM(R131:R158)</f>
        <v>0.93557005999999998</v>
      </c>
      <c r="S130" s="176"/>
      <c r="T130" s="178">
        <f>SUM(T131:T158)</f>
        <v>0</v>
      </c>
      <c r="AR130" s="179" t="s">
        <v>86</v>
      </c>
      <c r="AT130" s="180" t="s">
        <v>77</v>
      </c>
      <c r="AU130" s="180" t="s">
        <v>86</v>
      </c>
      <c r="AY130" s="179" t="s">
        <v>170</v>
      </c>
      <c r="BK130" s="181">
        <f>SUM(BK131:BK158)</f>
        <v>0</v>
      </c>
    </row>
    <row r="131" spans="1:65" s="2" customFormat="1" ht="24.2" customHeight="1">
      <c r="A131" s="31"/>
      <c r="B131" s="32"/>
      <c r="C131" s="184" t="s">
        <v>86</v>
      </c>
      <c r="D131" s="184" t="s">
        <v>172</v>
      </c>
      <c r="E131" s="185" t="s">
        <v>1534</v>
      </c>
      <c r="F131" s="186" t="s">
        <v>1535</v>
      </c>
      <c r="G131" s="187" t="s">
        <v>217</v>
      </c>
      <c r="H131" s="188">
        <v>9.6</v>
      </c>
      <c r="I131" s="189"/>
      <c r="J131" s="190">
        <f t="shared" ref="J131:J158" si="0">ROUND(I131*H131,2)</f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ref="P131:P158" si="1">O131*H131</f>
        <v>0</v>
      </c>
      <c r="Q131" s="194">
        <v>8.6800000000000002E-3</v>
      </c>
      <c r="R131" s="194">
        <f t="shared" ref="R131:R158" si="2">Q131*H131</f>
        <v>8.3327999999999999E-2</v>
      </c>
      <c r="S131" s="194">
        <v>0</v>
      </c>
      <c r="T131" s="195">
        <f t="shared" ref="T131:T158" si="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ref="BE131:BE158" si="4">IF(N131="základní",J131,0)</f>
        <v>0</v>
      </c>
      <c r="BF131" s="197">
        <f t="shared" ref="BF131:BF158" si="5">IF(N131="snížená",J131,0)</f>
        <v>0</v>
      </c>
      <c r="BG131" s="197">
        <f t="shared" ref="BG131:BG158" si="6">IF(N131="zákl. přenesená",J131,0)</f>
        <v>0</v>
      </c>
      <c r="BH131" s="197">
        <f t="shared" ref="BH131:BH158" si="7">IF(N131="sníž. přenesená",J131,0)</f>
        <v>0</v>
      </c>
      <c r="BI131" s="197">
        <f t="shared" ref="BI131:BI158" si="8">IF(N131="nulová",J131,0)</f>
        <v>0</v>
      </c>
      <c r="BJ131" s="14" t="s">
        <v>86</v>
      </c>
      <c r="BK131" s="197">
        <f t="shared" ref="BK131:BK158" si="9">ROUND(I131*H131,2)</f>
        <v>0</v>
      </c>
      <c r="BL131" s="14" t="s">
        <v>176</v>
      </c>
      <c r="BM131" s="196" t="s">
        <v>1536</v>
      </c>
    </row>
    <row r="132" spans="1:65" s="2" customFormat="1" ht="24.2" customHeight="1">
      <c r="A132" s="31"/>
      <c r="B132" s="32"/>
      <c r="C132" s="184" t="s">
        <v>88</v>
      </c>
      <c r="D132" s="184" t="s">
        <v>172</v>
      </c>
      <c r="E132" s="185" t="s">
        <v>1372</v>
      </c>
      <c r="F132" s="186" t="s">
        <v>1373</v>
      </c>
      <c r="G132" s="187" t="s">
        <v>217</v>
      </c>
      <c r="H132" s="188">
        <v>2.4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3.6900000000000002E-2</v>
      </c>
      <c r="R132" s="194">
        <f t="shared" si="2"/>
        <v>8.856E-2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1537</v>
      </c>
    </row>
    <row r="133" spans="1:65" s="2" customFormat="1" ht="14.45" customHeight="1">
      <c r="A133" s="31"/>
      <c r="B133" s="32"/>
      <c r="C133" s="184" t="s">
        <v>181</v>
      </c>
      <c r="D133" s="184" t="s">
        <v>172</v>
      </c>
      <c r="E133" s="185" t="s">
        <v>1538</v>
      </c>
      <c r="F133" s="186" t="s">
        <v>1539</v>
      </c>
      <c r="G133" s="187" t="s">
        <v>175</v>
      </c>
      <c r="H133" s="188">
        <v>15.191000000000001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1540</v>
      </c>
    </row>
    <row r="134" spans="1:65" s="2" customFormat="1" ht="24.2" customHeight="1">
      <c r="A134" s="31"/>
      <c r="B134" s="32"/>
      <c r="C134" s="184" t="s">
        <v>176</v>
      </c>
      <c r="D134" s="184" t="s">
        <v>172</v>
      </c>
      <c r="E134" s="185" t="s">
        <v>1375</v>
      </c>
      <c r="F134" s="186" t="s">
        <v>1376</v>
      </c>
      <c r="G134" s="187" t="s">
        <v>175</v>
      </c>
      <c r="H134" s="188">
        <v>22.968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1541</v>
      </c>
    </row>
    <row r="135" spans="1:65" s="2" customFormat="1" ht="24.2" customHeight="1">
      <c r="A135" s="31"/>
      <c r="B135" s="32"/>
      <c r="C135" s="184" t="s">
        <v>188</v>
      </c>
      <c r="D135" s="184" t="s">
        <v>172</v>
      </c>
      <c r="E135" s="185" t="s">
        <v>1542</v>
      </c>
      <c r="F135" s="186" t="s">
        <v>1543</v>
      </c>
      <c r="G135" s="187" t="s">
        <v>175</v>
      </c>
      <c r="H135" s="188">
        <v>34.274999999999999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1544</v>
      </c>
    </row>
    <row r="136" spans="1:65" s="2" customFormat="1" ht="24.2" customHeight="1">
      <c r="A136" s="31"/>
      <c r="B136" s="32"/>
      <c r="C136" s="184" t="s">
        <v>193</v>
      </c>
      <c r="D136" s="184" t="s">
        <v>172</v>
      </c>
      <c r="E136" s="185" t="s">
        <v>1381</v>
      </c>
      <c r="F136" s="186" t="s">
        <v>1382</v>
      </c>
      <c r="G136" s="187" t="s">
        <v>175</v>
      </c>
      <c r="H136" s="188">
        <v>17.138000000000002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1545</v>
      </c>
    </row>
    <row r="137" spans="1:65" s="2" customFormat="1" ht="24.2" customHeight="1">
      <c r="A137" s="31"/>
      <c r="B137" s="32"/>
      <c r="C137" s="184" t="s">
        <v>199</v>
      </c>
      <c r="D137" s="184" t="s">
        <v>172</v>
      </c>
      <c r="E137" s="185" t="s">
        <v>1546</v>
      </c>
      <c r="F137" s="186" t="s">
        <v>1547</v>
      </c>
      <c r="G137" s="187" t="s">
        <v>175</v>
      </c>
      <c r="H137" s="188">
        <v>61.695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1548</v>
      </c>
    </row>
    <row r="138" spans="1:65" s="2" customFormat="1" ht="24.2" customHeight="1">
      <c r="A138" s="31"/>
      <c r="B138" s="32"/>
      <c r="C138" s="184" t="s">
        <v>204</v>
      </c>
      <c r="D138" s="184" t="s">
        <v>172</v>
      </c>
      <c r="E138" s="185" t="s">
        <v>1387</v>
      </c>
      <c r="F138" s="186" t="s">
        <v>1388</v>
      </c>
      <c r="G138" s="187" t="s">
        <v>175</v>
      </c>
      <c r="H138" s="188">
        <v>30.847999999999999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1549</v>
      </c>
    </row>
    <row r="139" spans="1:65" s="2" customFormat="1" ht="14.45" customHeight="1">
      <c r="A139" s="31"/>
      <c r="B139" s="32"/>
      <c r="C139" s="184" t="s">
        <v>209</v>
      </c>
      <c r="D139" s="184" t="s">
        <v>172</v>
      </c>
      <c r="E139" s="185" t="s">
        <v>1390</v>
      </c>
      <c r="F139" s="186" t="s">
        <v>1391</v>
      </c>
      <c r="G139" s="187" t="s">
        <v>175</v>
      </c>
      <c r="H139" s="188">
        <v>41.13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1.0460000000000001E-2</v>
      </c>
      <c r="R139" s="194">
        <f t="shared" si="2"/>
        <v>0.43021980000000004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1550</v>
      </c>
    </row>
    <row r="140" spans="1:65" s="2" customFormat="1" ht="14.45" customHeight="1">
      <c r="A140" s="31"/>
      <c r="B140" s="32"/>
      <c r="C140" s="184" t="s">
        <v>214</v>
      </c>
      <c r="D140" s="184" t="s">
        <v>172</v>
      </c>
      <c r="E140" s="185" t="s">
        <v>1551</v>
      </c>
      <c r="F140" s="186" t="s">
        <v>1552</v>
      </c>
      <c r="G140" s="187" t="s">
        <v>196</v>
      </c>
      <c r="H140" s="188">
        <v>101.699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8.4000000000000003E-4</v>
      </c>
      <c r="R140" s="194">
        <f t="shared" si="2"/>
        <v>8.5427160000000002E-2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1553</v>
      </c>
    </row>
    <row r="141" spans="1:65" s="2" customFormat="1" ht="14.45" customHeight="1">
      <c r="A141" s="31"/>
      <c r="B141" s="32"/>
      <c r="C141" s="184" t="s">
        <v>219</v>
      </c>
      <c r="D141" s="184" t="s">
        <v>172</v>
      </c>
      <c r="E141" s="185" t="s">
        <v>1393</v>
      </c>
      <c r="F141" s="186" t="s">
        <v>1394</v>
      </c>
      <c r="G141" s="187" t="s">
        <v>196</v>
      </c>
      <c r="H141" s="188">
        <v>291.80599999999998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8.4999999999999995E-4</v>
      </c>
      <c r="R141" s="194">
        <f t="shared" si="2"/>
        <v>0.24803509999999998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1554</v>
      </c>
    </row>
    <row r="142" spans="1:65" s="2" customFormat="1" ht="24.2" customHeight="1">
      <c r="A142" s="31"/>
      <c r="B142" s="32"/>
      <c r="C142" s="184" t="s">
        <v>225</v>
      </c>
      <c r="D142" s="184" t="s">
        <v>172</v>
      </c>
      <c r="E142" s="185" t="s">
        <v>1555</v>
      </c>
      <c r="F142" s="186" t="s">
        <v>1556</v>
      </c>
      <c r="G142" s="187" t="s">
        <v>196</v>
      </c>
      <c r="H142" s="188">
        <v>101.699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1557</v>
      </c>
    </row>
    <row r="143" spans="1:65" s="2" customFormat="1" ht="24.2" customHeight="1">
      <c r="A143" s="31"/>
      <c r="B143" s="32"/>
      <c r="C143" s="184" t="s">
        <v>229</v>
      </c>
      <c r="D143" s="184" t="s">
        <v>172</v>
      </c>
      <c r="E143" s="185" t="s">
        <v>1396</v>
      </c>
      <c r="F143" s="186" t="s">
        <v>1397</v>
      </c>
      <c r="G143" s="187" t="s">
        <v>196</v>
      </c>
      <c r="H143" s="188">
        <v>291.80599999999998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1558</v>
      </c>
    </row>
    <row r="144" spans="1:65" s="2" customFormat="1" ht="24.2" customHeight="1">
      <c r="A144" s="31"/>
      <c r="B144" s="32"/>
      <c r="C144" s="184" t="s">
        <v>233</v>
      </c>
      <c r="D144" s="184" t="s">
        <v>172</v>
      </c>
      <c r="E144" s="185" t="s">
        <v>1559</v>
      </c>
      <c r="F144" s="186" t="s">
        <v>1560</v>
      </c>
      <c r="G144" s="187" t="s">
        <v>175</v>
      </c>
      <c r="H144" s="188">
        <v>95.97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1561</v>
      </c>
    </row>
    <row r="145" spans="1:65" s="2" customFormat="1" ht="24.2" customHeight="1">
      <c r="A145" s="31"/>
      <c r="B145" s="32"/>
      <c r="C145" s="184" t="s">
        <v>8</v>
      </c>
      <c r="D145" s="184" t="s">
        <v>172</v>
      </c>
      <c r="E145" s="185" t="s">
        <v>1562</v>
      </c>
      <c r="F145" s="186" t="s">
        <v>1563</v>
      </c>
      <c r="G145" s="187" t="s">
        <v>175</v>
      </c>
      <c r="H145" s="188">
        <v>41.13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1564</v>
      </c>
    </row>
    <row r="146" spans="1:65" s="2" customFormat="1" ht="24.2" customHeight="1">
      <c r="A146" s="31"/>
      <c r="B146" s="32"/>
      <c r="C146" s="184" t="s">
        <v>241</v>
      </c>
      <c r="D146" s="184" t="s">
        <v>172</v>
      </c>
      <c r="E146" s="185" t="s">
        <v>1565</v>
      </c>
      <c r="F146" s="186" t="s">
        <v>1566</v>
      </c>
      <c r="G146" s="187" t="s">
        <v>175</v>
      </c>
      <c r="H146" s="188">
        <v>15.191000000000001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1567</v>
      </c>
    </row>
    <row r="147" spans="1:65" s="2" customFormat="1" ht="24.2" customHeight="1">
      <c r="A147" s="31"/>
      <c r="B147" s="32"/>
      <c r="C147" s="184" t="s">
        <v>245</v>
      </c>
      <c r="D147" s="184" t="s">
        <v>172</v>
      </c>
      <c r="E147" s="185" t="s">
        <v>1405</v>
      </c>
      <c r="F147" s="186" t="s">
        <v>1406</v>
      </c>
      <c r="G147" s="187" t="s">
        <v>175</v>
      </c>
      <c r="H147" s="188">
        <v>88.322000000000003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1568</v>
      </c>
    </row>
    <row r="148" spans="1:65" s="2" customFormat="1" ht="24.2" customHeight="1">
      <c r="A148" s="31"/>
      <c r="B148" s="32"/>
      <c r="C148" s="184" t="s">
        <v>249</v>
      </c>
      <c r="D148" s="184" t="s">
        <v>172</v>
      </c>
      <c r="E148" s="185" t="s">
        <v>178</v>
      </c>
      <c r="F148" s="186" t="s">
        <v>179</v>
      </c>
      <c r="G148" s="187" t="s">
        <v>175</v>
      </c>
      <c r="H148" s="188">
        <v>46.302999999999997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1569</v>
      </c>
    </row>
    <row r="149" spans="1:65" s="2" customFormat="1" ht="24.2" customHeight="1">
      <c r="A149" s="31"/>
      <c r="B149" s="32"/>
      <c r="C149" s="184" t="s">
        <v>253</v>
      </c>
      <c r="D149" s="184" t="s">
        <v>172</v>
      </c>
      <c r="E149" s="185" t="s">
        <v>182</v>
      </c>
      <c r="F149" s="186" t="s">
        <v>183</v>
      </c>
      <c r="G149" s="187" t="s">
        <v>175</v>
      </c>
      <c r="H149" s="188">
        <v>416.72699999999998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1570</v>
      </c>
    </row>
    <row r="150" spans="1:65" s="2" customFormat="1" ht="24.2" customHeight="1">
      <c r="A150" s="31"/>
      <c r="B150" s="32"/>
      <c r="C150" s="184" t="s">
        <v>257</v>
      </c>
      <c r="D150" s="184" t="s">
        <v>172</v>
      </c>
      <c r="E150" s="185" t="s">
        <v>1410</v>
      </c>
      <c r="F150" s="186" t="s">
        <v>1411</v>
      </c>
      <c r="G150" s="187" t="s">
        <v>175</v>
      </c>
      <c r="H150" s="188">
        <v>41.13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1571</v>
      </c>
    </row>
    <row r="151" spans="1:65" s="2" customFormat="1" ht="24.2" customHeight="1">
      <c r="A151" s="31"/>
      <c r="B151" s="32"/>
      <c r="C151" s="184" t="s">
        <v>7</v>
      </c>
      <c r="D151" s="184" t="s">
        <v>172</v>
      </c>
      <c r="E151" s="185" t="s">
        <v>1413</v>
      </c>
      <c r="F151" s="186" t="s">
        <v>1414</v>
      </c>
      <c r="G151" s="187" t="s">
        <v>175</v>
      </c>
      <c r="H151" s="188">
        <v>370.17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1572</v>
      </c>
    </row>
    <row r="152" spans="1:65" s="2" customFormat="1" ht="14.45" customHeight="1">
      <c r="A152" s="31"/>
      <c r="B152" s="32"/>
      <c r="C152" s="184" t="s">
        <v>268</v>
      </c>
      <c r="D152" s="184" t="s">
        <v>172</v>
      </c>
      <c r="E152" s="185" t="s">
        <v>1416</v>
      </c>
      <c r="F152" s="186" t="s">
        <v>1417</v>
      </c>
      <c r="G152" s="187" t="s">
        <v>175</v>
      </c>
      <c r="H152" s="188">
        <v>44.161000000000001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176</v>
      </c>
      <c r="AT152" s="196" t="s">
        <v>172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1573</v>
      </c>
    </row>
    <row r="153" spans="1:65" s="2" customFormat="1" ht="14.45" customHeight="1">
      <c r="A153" s="31"/>
      <c r="B153" s="32"/>
      <c r="C153" s="184" t="s">
        <v>272</v>
      </c>
      <c r="D153" s="184" t="s">
        <v>172</v>
      </c>
      <c r="E153" s="185" t="s">
        <v>185</v>
      </c>
      <c r="F153" s="186" t="s">
        <v>186</v>
      </c>
      <c r="G153" s="187" t="s">
        <v>175</v>
      </c>
      <c r="H153" s="188">
        <v>152.29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176</v>
      </c>
      <c r="AT153" s="196" t="s">
        <v>172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1574</v>
      </c>
    </row>
    <row r="154" spans="1:65" s="2" customFormat="1" ht="24.2" customHeight="1">
      <c r="A154" s="31"/>
      <c r="B154" s="32"/>
      <c r="C154" s="184" t="s">
        <v>276</v>
      </c>
      <c r="D154" s="184" t="s">
        <v>172</v>
      </c>
      <c r="E154" s="185" t="s">
        <v>189</v>
      </c>
      <c r="F154" s="186" t="s">
        <v>190</v>
      </c>
      <c r="G154" s="187" t="s">
        <v>191</v>
      </c>
      <c r="H154" s="188">
        <v>87.433000000000007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43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176</v>
      </c>
      <c r="AT154" s="196" t="s">
        <v>172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176</v>
      </c>
      <c r="BM154" s="196" t="s">
        <v>1575</v>
      </c>
    </row>
    <row r="155" spans="1:65" s="2" customFormat="1" ht="24.2" customHeight="1">
      <c r="A155" s="31"/>
      <c r="B155" s="32"/>
      <c r="C155" s="184" t="s">
        <v>282</v>
      </c>
      <c r="D155" s="184" t="s">
        <v>172</v>
      </c>
      <c r="E155" s="185" t="s">
        <v>1421</v>
      </c>
      <c r="F155" s="186" t="s">
        <v>1422</v>
      </c>
      <c r="G155" s="187" t="s">
        <v>175</v>
      </c>
      <c r="H155" s="188">
        <v>88.322000000000003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43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176</v>
      </c>
      <c r="AT155" s="196" t="s">
        <v>172</v>
      </c>
      <c r="AU155" s="196" t="s">
        <v>88</v>
      </c>
      <c r="AY155" s="14" t="s">
        <v>170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86</v>
      </c>
      <c r="BK155" s="197">
        <f t="shared" si="9"/>
        <v>0</v>
      </c>
      <c r="BL155" s="14" t="s">
        <v>176</v>
      </c>
      <c r="BM155" s="196" t="s">
        <v>1576</v>
      </c>
    </row>
    <row r="156" spans="1:65" s="2" customFormat="1" ht="14.45" customHeight="1">
      <c r="A156" s="31"/>
      <c r="B156" s="32"/>
      <c r="C156" s="198" t="s">
        <v>290</v>
      </c>
      <c r="D156" s="198" t="s">
        <v>210</v>
      </c>
      <c r="E156" s="199" t="s">
        <v>1424</v>
      </c>
      <c r="F156" s="200" t="s">
        <v>1425</v>
      </c>
      <c r="G156" s="201" t="s">
        <v>191</v>
      </c>
      <c r="H156" s="202">
        <v>88.322000000000003</v>
      </c>
      <c r="I156" s="203"/>
      <c r="J156" s="204">
        <f t="shared" si="0"/>
        <v>0</v>
      </c>
      <c r="K156" s="205"/>
      <c r="L156" s="206"/>
      <c r="M156" s="207" t="s">
        <v>1</v>
      </c>
      <c r="N156" s="208" t="s">
        <v>43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204</v>
      </c>
      <c r="AT156" s="196" t="s">
        <v>210</v>
      </c>
      <c r="AU156" s="196" t="s">
        <v>88</v>
      </c>
      <c r="AY156" s="14" t="s">
        <v>170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86</v>
      </c>
      <c r="BK156" s="197">
        <f t="shared" si="9"/>
        <v>0</v>
      </c>
      <c r="BL156" s="14" t="s">
        <v>176</v>
      </c>
      <c r="BM156" s="196" t="s">
        <v>1577</v>
      </c>
    </row>
    <row r="157" spans="1:65" s="2" customFormat="1" ht="24.2" customHeight="1">
      <c r="A157" s="31"/>
      <c r="B157" s="32"/>
      <c r="C157" s="184" t="s">
        <v>295</v>
      </c>
      <c r="D157" s="184" t="s">
        <v>172</v>
      </c>
      <c r="E157" s="185" t="s">
        <v>1427</v>
      </c>
      <c r="F157" s="186" t="s">
        <v>1428</v>
      </c>
      <c r="G157" s="187" t="s">
        <v>175</v>
      </c>
      <c r="H157" s="188">
        <v>32.823999999999998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43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176</v>
      </c>
      <c r="AT157" s="196" t="s">
        <v>172</v>
      </c>
      <c r="AU157" s="196" t="s">
        <v>88</v>
      </c>
      <c r="AY157" s="14" t="s">
        <v>170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86</v>
      </c>
      <c r="BK157" s="197">
        <f t="shared" si="9"/>
        <v>0</v>
      </c>
      <c r="BL157" s="14" t="s">
        <v>176</v>
      </c>
      <c r="BM157" s="196" t="s">
        <v>1578</v>
      </c>
    </row>
    <row r="158" spans="1:65" s="2" customFormat="1" ht="14.45" customHeight="1">
      <c r="A158" s="31"/>
      <c r="B158" s="32"/>
      <c r="C158" s="198" t="s">
        <v>422</v>
      </c>
      <c r="D158" s="198" t="s">
        <v>210</v>
      </c>
      <c r="E158" s="199" t="s">
        <v>1430</v>
      </c>
      <c r="F158" s="200" t="s">
        <v>1431</v>
      </c>
      <c r="G158" s="201" t="s">
        <v>191</v>
      </c>
      <c r="H158" s="202">
        <v>65.647999999999996</v>
      </c>
      <c r="I158" s="203"/>
      <c r="J158" s="204">
        <f t="shared" si="0"/>
        <v>0</v>
      </c>
      <c r="K158" s="205"/>
      <c r="L158" s="206"/>
      <c r="M158" s="207" t="s">
        <v>1</v>
      </c>
      <c r="N158" s="208" t="s">
        <v>43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204</v>
      </c>
      <c r="AT158" s="196" t="s">
        <v>210</v>
      </c>
      <c r="AU158" s="196" t="s">
        <v>88</v>
      </c>
      <c r="AY158" s="14" t="s">
        <v>170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86</v>
      </c>
      <c r="BK158" s="197">
        <f t="shared" si="9"/>
        <v>0</v>
      </c>
      <c r="BL158" s="14" t="s">
        <v>176</v>
      </c>
      <c r="BM158" s="196" t="s">
        <v>1579</v>
      </c>
    </row>
    <row r="159" spans="1:65" s="12" customFormat="1" ht="22.9" customHeight="1">
      <c r="B159" s="168"/>
      <c r="C159" s="169"/>
      <c r="D159" s="170" t="s">
        <v>77</v>
      </c>
      <c r="E159" s="182" t="s">
        <v>176</v>
      </c>
      <c r="F159" s="182" t="s">
        <v>1436</v>
      </c>
      <c r="G159" s="169"/>
      <c r="H159" s="169"/>
      <c r="I159" s="172"/>
      <c r="J159" s="183">
        <f>BK159</f>
        <v>0</v>
      </c>
      <c r="K159" s="169"/>
      <c r="L159" s="174"/>
      <c r="M159" s="175"/>
      <c r="N159" s="176"/>
      <c r="O159" s="176"/>
      <c r="P159" s="177">
        <f>SUM(P160:P164)</f>
        <v>0</v>
      </c>
      <c r="Q159" s="176"/>
      <c r="R159" s="177">
        <f>SUM(R160:R164)</f>
        <v>0.23196839999999999</v>
      </c>
      <c r="S159" s="176"/>
      <c r="T159" s="178">
        <f>SUM(T160:T164)</f>
        <v>0</v>
      </c>
      <c r="AR159" s="179" t="s">
        <v>86</v>
      </c>
      <c r="AT159" s="180" t="s">
        <v>77</v>
      </c>
      <c r="AU159" s="180" t="s">
        <v>86</v>
      </c>
      <c r="AY159" s="179" t="s">
        <v>170</v>
      </c>
      <c r="BK159" s="181">
        <f>SUM(BK160:BK164)</f>
        <v>0</v>
      </c>
    </row>
    <row r="160" spans="1:65" s="2" customFormat="1" ht="24.2" customHeight="1">
      <c r="A160" s="31"/>
      <c r="B160" s="32"/>
      <c r="C160" s="184" t="s">
        <v>426</v>
      </c>
      <c r="D160" s="184" t="s">
        <v>172</v>
      </c>
      <c r="E160" s="185" t="s">
        <v>1437</v>
      </c>
      <c r="F160" s="186" t="s">
        <v>1438</v>
      </c>
      <c r="G160" s="187" t="s">
        <v>175</v>
      </c>
      <c r="H160" s="188">
        <v>8.2059999999999995</v>
      </c>
      <c r="I160" s="189"/>
      <c r="J160" s="190">
        <f>ROUND(I160*H160,2)</f>
        <v>0</v>
      </c>
      <c r="K160" s="191"/>
      <c r="L160" s="36"/>
      <c r="M160" s="192" t="s">
        <v>1</v>
      </c>
      <c r="N160" s="193" t="s">
        <v>43</v>
      </c>
      <c r="O160" s="68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176</v>
      </c>
      <c r="AT160" s="196" t="s">
        <v>172</v>
      </c>
      <c r="AU160" s="196" t="s">
        <v>88</v>
      </c>
      <c r="AY160" s="14" t="s">
        <v>170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4" t="s">
        <v>86</v>
      </c>
      <c r="BK160" s="197">
        <f>ROUND(I160*H160,2)</f>
        <v>0</v>
      </c>
      <c r="BL160" s="14" t="s">
        <v>176</v>
      </c>
      <c r="BM160" s="196" t="s">
        <v>1580</v>
      </c>
    </row>
    <row r="161" spans="1:65" s="2" customFormat="1" ht="14.45" customHeight="1">
      <c r="A161" s="31"/>
      <c r="B161" s="32"/>
      <c r="C161" s="184" t="s">
        <v>430</v>
      </c>
      <c r="D161" s="184" t="s">
        <v>172</v>
      </c>
      <c r="E161" s="185" t="s">
        <v>1440</v>
      </c>
      <c r="F161" s="186" t="s">
        <v>1441</v>
      </c>
      <c r="G161" s="187" t="s">
        <v>207</v>
      </c>
      <c r="H161" s="188">
        <v>5</v>
      </c>
      <c r="I161" s="189"/>
      <c r="J161" s="190">
        <f>ROUND(I161*H161,2)</f>
        <v>0</v>
      </c>
      <c r="K161" s="191"/>
      <c r="L161" s="36"/>
      <c r="M161" s="192" t="s">
        <v>1</v>
      </c>
      <c r="N161" s="193" t="s">
        <v>43</v>
      </c>
      <c r="O161" s="68"/>
      <c r="P161" s="194">
        <f>O161*H161</f>
        <v>0</v>
      </c>
      <c r="Q161" s="194">
        <v>6.6E-3</v>
      </c>
      <c r="R161" s="194">
        <f>Q161*H161</f>
        <v>3.3000000000000002E-2</v>
      </c>
      <c r="S161" s="194">
        <v>0</v>
      </c>
      <c r="T161" s="19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176</v>
      </c>
      <c r="AT161" s="196" t="s">
        <v>172</v>
      </c>
      <c r="AU161" s="196" t="s">
        <v>88</v>
      </c>
      <c r="AY161" s="14" t="s">
        <v>170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4" t="s">
        <v>86</v>
      </c>
      <c r="BK161" s="197">
        <f>ROUND(I161*H161,2)</f>
        <v>0</v>
      </c>
      <c r="BL161" s="14" t="s">
        <v>176</v>
      </c>
      <c r="BM161" s="196" t="s">
        <v>1581</v>
      </c>
    </row>
    <row r="162" spans="1:65" s="2" customFormat="1" ht="24.2" customHeight="1">
      <c r="A162" s="31"/>
      <c r="B162" s="32"/>
      <c r="C162" s="198" t="s">
        <v>434</v>
      </c>
      <c r="D162" s="198" t="s">
        <v>210</v>
      </c>
      <c r="E162" s="199" t="s">
        <v>1582</v>
      </c>
      <c r="F162" s="200" t="s">
        <v>1583</v>
      </c>
      <c r="G162" s="201" t="s">
        <v>207</v>
      </c>
      <c r="H162" s="202">
        <v>5.05</v>
      </c>
      <c r="I162" s="203"/>
      <c r="J162" s="204">
        <f>ROUND(I162*H162,2)</f>
        <v>0</v>
      </c>
      <c r="K162" s="205"/>
      <c r="L162" s="206"/>
      <c r="M162" s="207" t="s">
        <v>1</v>
      </c>
      <c r="N162" s="208" t="s">
        <v>43</v>
      </c>
      <c r="O162" s="68"/>
      <c r="P162" s="194">
        <f>O162*H162</f>
        <v>0</v>
      </c>
      <c r="Q162" s="194">
        <v>2.7E-2</v>
      </c>
      <c r="R162" s="194">
        <f>Q162*H162</f>
        <v>0.13635</v>
      </c>
      <c r="S162" s="194">
        <v>0</v>
      </c>
      <c r="T162" s="19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204</v>
      </c>
      <c r="AT162" s="196" t="s">
        <v>210</v>
      </c>
      <c r="AU162" s="196" t="s">
        <v>88</v>
      </c>
      <c r="AY162" s="14" t="s">
        <v>170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4" t="s">
        <v>86</v>
      </c>
      <c r="BK162" s="197">
        <f>ROUND(I162*H162,2)</f>
        <v>0</v>
      </c>
      <c r="BL162" s="14" t="s">
        <v>176</v>
      </c>
      <c r="BM162" s="196" t="s">
        <v>1584</v>
      </c>
    </row>
    <row r="163" spans="1:65" s="2" customFormat="1" ht="24.2" customHeight="1">
      <c r="A163" s="31"/>
      <c r="B163" s="32"/>
      <c r="C163" s="184" t="s">
        <v>438</v>
      </c>
      <c r="D163" s="184" t="s">
        <v>172</v>
      </c>
      <c r="E163" s="185" t="s">
        <v>1585</v>
      </c>
      <c r="F163" s="186" t="s">
        <v>1586</v>
      </c>
      <c r="G163" s="187" t="s">
        <v>175</v>
      </c>
      <c r="H163" s="188">
        <v>2.7E-2</v>
      </c>
      <c r="I163" s="189"/>
      <c r="J163" s="190">
        <f>ROUND(I163*H163,2)</f>
        <v>0</v>
      </c>
      <c r="K163" s="191"/>
      <c r="L163" s="36"/>
      <c r="M163" s="192" t="s">
        <v>1</v>
      </c>
      <c r="N163" s="193" t="s">
        <v>43</v>
      </c>
      <c r="O163" s="68"/>
      <c r="P163" s="194">
        <f>O163*H163</f>
        <v>0</v>
      </c>
      <c r="Q163" s="194">
        <v>2.234</v>
      </c>
      <c r="R163" s="194">
        <f>Q163*H163</f>
        <v>6.0317999999999997E-2</v>
      </c>
      <c r="S163" s="194">
        <v>0</v>
      </c>
      <c r="T163" s="19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176</v>
      </c>
      <c r="AT163" s="196" t="s">
        <v>172</v>
      </c>
      <c r="AU163" s="196" t="s">
        <v>88</v>
      </c>
      <c r="AY163" s="14" t="s">
        <v>170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4" t="s">
        <v>86</v>
      </c>
      <c r="BK163" s="197">
        <f>ROUND(I163*H163,2)</f>
        <v>0</v>
      </c>
      <c r="BL163" s="14" t="s">
        <v>176</v>
      </c>
      <c r="BM163" s="196" t="s">
        <v>1587</v>
      </c>
    </row>
    <row r="164" spans="1:65" s="2" customFormat="1" ht="14.45" customHeight="1">
      <c r="A164" s="31"/>
      <c r="B164" s="32"/>
      <c r="C164" s="184" t="s">
        <v>442</v>
      </c>
      <c r="D164" s="184" t="s">
        <v>172</v>
      </c>
      <c r="E164" s="185" t="s">
        <v>1588</v>
      </c>
      <c r="F164" s="186" t="s">
        <v>1589</v>
      </c>
      <c r="G164" s="187" t="s">
        <v>196</v>
      </c>
      <c r="H164" s="188">
        <v>0.36</v>
      </c>
      <c r="I164" s="189"/>
      <c r="J164" s="190">
        <f>ROUND(I164*H164,2)</f>
        <v>0</v>
      </c>
      <c r="K164" s="191"/>
      <c r="L164" s="36"/>
      <c r="M164" s="192" t="s">
        <v>1</v>
      </c>
      <c r="N164" s="193" t="s">
        <v>43</v>
      </c>
      <c r="O164" s="68"/>
      <c r="P164" s="194">
        <f>O164*H164</f>
        <v>0</v>
      </c>
      <c r="Q164" s="194">
        <v>6.3899999999999998E-3</v>
      </c>
      <c r="R164" s="194">
        <f>Q164*H164</f>
        <v>2.3003999999999998E-3</v>
      </c>
      <c r="S164" s="194">
        <v>0</v>
      </c>
      <c r="T164" s="19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176</v>
      </c>
      <c r="AT164" s="196" t="s">
        <v>172</v>
      </c>
      <c r="AU164" s="196" t="s">
        <v>88</v>
      </c>
      <c r="AY164" s="14" t="s">
        <v>170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4" t="s">
        <v>86</v>
      </c>
      <c r="BK164" s="197">
        <f>ROUND(I164*H164,2)</f>
        <v>0</v>
      </c>
      <c r="BL164" s="14" t="s">
        <v>176</v>
      </c>
      <c r="BM164" s="196" t="s">
        <v>1590</v>
      </c>
    </row>
    <row r="165" spans="1:65" s="12" customFormat="1" ht="22.9" customHeight="1">
      <c r="B165" s="168"/>
      <c r="C165" s="169"/>
      <c r="D165" s="170" t="s">
        <v>77</v>
      </c>
      <c r="E165" s="182" t="s">
        <v>188</v>
      </c>
      <c r="F165" s="182" t="s">
        <v>224</v>
      </c>
      <c r="G165" s="169"/>
      <c r="H165" s="169"/>
      <c r="I165" s="172"/>
      <c r="J165" s="183">
        <f>BK165</f>
        <v>0</v>
      </c>
      <c r="K165" s="169"/>
      <c r="L165" s="174"/>
      <c r="M165" s="175"/>
      <c r="N165" s="176"/>
      <c r="O165" s="176"/>
      <c r="P165" s="177">
        <f>P166</f>
        <v>0</v>
      </c>
      <c r="Q165" s="176"/>
      <c r="R165" s="177">
        <f>R166</f>
        <v>0</v>
      </c>
      <c r="S165" s="176"/>
      <c r="T165" s="178">
        <f>T166</f>
        <v>0</v>
      </c>
      <c r="AR165" s="179" t="s">
        <v>86</v>
      </c>
      <c r="AT165" s="180" t="s">
        <v>77</v>
      </c>
      <c r="AU165" s="180" t="s">
        <v>86</v>
      </c>
      <c r="AY165" s="179" t="s">
        <v>170</v>
      </c>
      <c r="BK165" s="181">
        <f>BK166</f>
        <v>0</v>
      </c>
    </row>
    <row r="166" spans="1:65" s="2" customFormat="1" ht="14.45" customHeight="1">
      <c r="A166" s="31"/>
      <c r="B166" s="32"/>
      <c r="C166" s="184" t="s">
        <v>446</v>
      </c>
      <c r="D166" s="184" t="s">
        <v>172</v>
      </c>
      <c r="E166" s="185" t="s">
        <v>1591</v>
      </c>
      <c r="F166" s="186" t="s">
        <v>1592</v>
      </c>
      <c r="G166" s="187" t="s">
        <v>196</v>
      </c>
      <c r="H166" s="188">
        <v>40.44</v>
      </c>
      <c r="I166" s="189"/>
      <c r="J166" s="190">
        <f>ROUND(I166*H166,2)</f>
        <v>0</v>
      </c>
      <c r="K166" s="191"/>
      <c r="L166" s="36"/>
      <c r="M166" s="192" t="s">
        <v>1</v>
      </c>
      <c r="N166" s="193" t="s">
        <v>43</v>
      </c>
      <c r="O166" s="68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176</v>
      </c>
      <c r="AT166" s="196" t="s">
        <v>172</v>
      </c>
      <c r="AU166" s="196" t="s">
        <v>88</v>
      </c>
      <c r="AY166" s="14" t="s">
        <v>170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4" t="s">
        <v>86</v>
      </c>
      <c r="BK166" s="197">
        <f>ROUND(I166*H166,2)</f>
        <v>0</v>
      </c>
      <c r="BL166" s="14" t="s">
        <v>176</v>
      </c>
      <c r="BM166" s="196" t="s">
        <v>1593</v>
      </c>
    </row>
    <row r="167" spans="1:65" s="12" customFormat="1" ht="22.9" customHeight="1">
      <c r="B167" s="168"/>
      <c r="C167" s="169"/>
      <c r="D167" s="170" t="s">
        <v>77</v>
      </c>
      <c r="E167" s="182" t="s">
        <v>204</v>
      </c>
      <c r="F167" s="182" t="s">
        <v>763</v>
      </c>
      <c r="G167" s="169"/>
      <c r="H167" s="169"/>
      <c r="I167" s="172"/>
      <c r="J167" s="183">
        <f>BK167</f>
        <v>0</v>
      </c>
      <c r="K167" s="169"/>
      <c r="L167" s="174"/>
      <c r="M167" s="175"/>
      <c r="N167" s="176"/>
      <c r="O167" s="176"/>
      <c r="P167" s="177">
        <f>SUM(P168:P183)</f>
        <v>0</v>
      </c>
      <c r="Q167" s="176"/>
      <c r="R167" s="177">
        <f>SUM(R168:R183)</f>
        <v>4.1931000000000003</v>
      </c>
      <c r="S167" s="176"/>
      <c r="T167" s="178">
        <f>SUM(T168:T183)</f>
        <v>0</v>
      </c>
      <c r="AR167" s="179" t="s">
        <v>86</v>
      </c>
      <c r="AT167" s="180" t="s">
        <v>77</v>
      </c>
      <c r="AU167" s="180" t="s">
        <v>86</v>
      </c>
      <c r="AY167" s="179" t="s">
        <v>170</v>
      </c>
      <c r="BK167" s="181">
        <f>SUM(BK168:BK183)</f>
        <v>0</v>
      </c>
    </row>
    <row r="168" spans="1:65" s="2" customFormat="1" ht="14.45" customHeight="1">
      <c r="A168" s="31"/>
      <c r="B168" s="32"/>
      <c r="C168" s="184" t="s">
        <v>450</v>
      </c>
      <c r="D168" s="184" t="s">
        <v>172</v>
      </c>
      <c r="E168" s="185" t="s">
        <v>1594</v>
      </c>
      <c r="F168" s="186" t="s">
        <v>1595</v>
      </c>
      <c r="G168" s="187" t="s">
        <v>207</v>
      </c>
      <c r="H168" s="188">
        <v>7</v>
      </c>
      <c r="I168" s="189"/>
      <c r="J168" s="190">
        <f t="shared" ref="J168:J183" si="10">ROUND(I168*H168,2)</f>
        <v>0</v>
      </c>
      <c r="K168" s="191"/>
      <c r="L168" s="36"/>
      <c r="M168" s="192" t="s">
        <v>1</v>
      </c>
      <c r="N168" s="193" t="s">
        <v>43</v>
      </c>
      <c r="O168" s="68"/>
      <c r="P168" s="194">
        <f t="shared" ref="P168:P183" si="11">O168*H168</f>
        <v>0</v>
      </c>
      <c r="Q168" s="194">
        <v>6.8640000000000007E-2</v>
      </c>
      <c r="R168" s="194">
        <f t="shared" ref="R168:R183" si="12">Q168*H168</f>
        <v>0.48048000000000002</v>
      </c>
      <c r="S168" s="194">
        <v>0</v>
      </c>
      <c r="T168" s="195">
        <f t="shared" ref="T168:T183" si="13"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176</v>
      </c>
      <c r="AT168" s="196" t="s">
        <v>172</v>
      </c>
      <c r="AU168" s="196" t="s">
        <v>88</v>
      </c>
      <c r="AY168" s="14" t="s">
        <v>170</v>
      </c>
      <c r="BE168" s="197">
        <f t="shared" ref="BE168:BE183" si="14">IF(N168="základní",J168,0)</f>
        <v>0</v>
      </c>
      <c r="BF168" s="197">
        <f t="shared" ref="BF168:BF183" si="15">IF(N168="snížená",J168,0)</f>
        <v>0</v>
      </c>
      <c r="BG168" s="197">
        <f t="shared" ref="BG168:BG183" si="16">IF(N168="zákl. přenesená",J168,0)</f>
        <v>0</v>
      </c>
      <c r="BH168" s="197">
        <f t="shared" ref="BH168:BH183" si="17">IF(N168="sníž. přenesená",J168,0)</f>
        <v>0</v>
      </c>
      <c r="BI168" s="197">
        <f t="shared" ref="BI168:BI183" si="18">IF(N168="nulová",J168,0)</f>
        <v>0</v>
      </c>
      <c r="BJ168" s="14" t="s">
        <v>86</v>
      </c>
      <c r="BK168" s="197">
        <f t="shared" ref="BK168:BK183" si="19">ROUND(I168*H168,2)</f>
        <v>0</v>
      </c>
      <c r="BL168" s="14" t="s">
        <v>176</v>
      </c>
      <c r="BM168" s="196" t="s">
        <v>1596</v>
      </c>
    </row>
    <row r="169" spans="1:65" s="2" customFormat="1" ht="24.2" customHeight="1">
      <c r="A169" s="31"/>
      <c r="B169" s="32"/>
      <c r="C169" s="184" t="s">
        <v>454</v>
      </c>
      <c r="D169" s="184" t="s">
        <v>172</v>
      </c>
      <c r="E169" s="185" t="s">
        <v>1597</v>
      </c>
      <c r="F169" s="186" t="s">
        <v>1598</v>
      </c>
      <c r="G169" s="187" t="s">
        <v>217</v>
      </c>
      <c r="H169" s="188">
        <v>65.2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43</v>
      </c>
      <c r="O169" s="68"/>
      <c r="P169" s="194">
        <f t="shared" si="11"/>
        <v>0</v>
      </c>
      <c r="Q169" s="194">
        <v>2.6800000000000001E-3</v>
      </c>
      <c r="R169" s="194">
        <f t="shared" si="12"/>
        <v>0.174736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176</v>
      </c>
      <c r="AT169" s="196" t="s">
        <v>172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1599</v>
      </c>
    </row>
    <row r="170" spans="1:65" s="2" customFormat="1" ht="24.2" customHeight="1">
      <c r="A170" s="31"/>
      <c r="B170" s="32"/>
      <c r="C170" s="184" t="s">
        <v>299</v>
      </c>
      <c r="D170" s="184" t="s">
        <v>172</v>
      </c>
      <c r="E170" s="185" t="s">
        <v>1600</v>
      </c>
      <c r="F170" s="186" t="s">
        <v>1601</v>
      </c>
      <c r="G170" s="187" t="s">
        <v>217</v>
      </c>
      <c r="H170" s="188">
        <v>9.4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43</v>
      </c>
      <c r="O170" s="68"/>
      <c r="P170" s="194">
        <f t="shared" si="11"/>
        <v>0</v>
      </c>
      <c r="Q170" s="194">
        <v>4.2700000000000004E-3</v>
      </c>
      <c r="R170" s="194">
        <f t="shared" si="12"/>
        <v>4.0138000000000007E-2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176</v>
      </c>
      <c r="AT170" s="196" t="s">
        <v>172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1602</v>
      </c>
    </row>
    <row r="171" spans="1:65" s="2" customFormat="1" ht="24.2" customHeight="1">
      <c r="A171" s="31"/>
      <c r="B171" s="32"/>
      <c r="C171" s="184" t="s">
        <v>303</v>
      </c>
      <c r="D171" s="184" t="s">
        <v>172</v>
      </c>
      <c r="E171" s="185" t="s">
        <v>1603</v>
      </c>
      <c r="F171" s="186" t="s">
        <v>1604</v>
      </c>
      <c r="G171" s="187" t="s">
        <v>207</v>
      </c>
      <c r="H171" s="188">
        <v>1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43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176</v>
      </c>
      <c r="AT171" s="196" t="s">
        <v>172</v>
      </c>
      <c r="AU171" s="196" t="s">
        <v>88</v>
      </c>
      <c r="AY171" s="14" t="s">
        <v>170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86</v>
      </c>
      <c r="BK171" s="197">
        <f t="shared" si="19"/>
        <v>0</v>
      </c>
      <c r="BL171" s="14" t="s">
        <v>176</v>
      </c>
      <c r="BM171" s="196" t="s">
        <v>1605</v>
      </c>
    </row>
    <row r="172" spans="1:65" s="2" customFormat="1" ht="24.2" customHeight="1">
      <c r="A172" s="31"/>
      <c r="B172" s="32"/>
      <c r="C172" s="198" t="s">
        <v>307</v>
      </c>
      <c r="D172" s="198" t="s">
        <v>210</v>
      </c>
      <c r="E172" s="199" t="s">
        <v>1606</v>
      </c>
      <c r="F172" s="200" t="s">
        <v>1607</v>
      </c>
      <c r="G172" s="201" t="s">
        <v>207</v>
      </c>
      <c r="H172" s="202">
        <v>1</v>
      </c>
      <c r="I172" s="203"/>
      <c r="J172" s="204">
        <f t="shared" si="10"/>
        <v>0</v>
      </c>
      <c r="K172" s="205"/>
      <c r="L172" s="206"/>
      <c r="M172" s="207" t="s">
        <v>1</v>
      </c>
      <c r="N172" s="208" t="s">
        <v>43</v>
      </c>
      <c r="O172" s="68"/>
      <c r="P172" s="194">
        <f t="shared" si="11"/>
        <v>0</v>
      </c>
      <c r="Q172" s="194">
        <v>4.8999999999999998E-4</v>
      </c>
      <c r="R172" s="194">
        <f t="shared" si="12"/>
        <v>4.8999999999999998E-4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204</v>
      </c>
      <c r="AT172" s="196" t="s">
        <v>210</v>
      </c>
      <c r="AU172" s="196" t="s">
        <v>88</v>
      </c>
      <c r="AY172" s="14" t="s">
        <v>170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86</v>
      </c>
      <c r="BK172" s="197">
        <f t="shared" si="19"/>
        <v>0</v>
      </c>
      <c r="BL172" s="14" t="s">
        <v>176</v>
      </c>
      <c r="BM172" s="196" t="s">
        <v>1608</v>
      </c>
    </row>
    <row r="173" spans="1:65" s="2" customFormat="1" ht="24.2" customHeight="1">
      <c r="A173" s="31"/>
      <c r="B173" s="32"/>
      <c r="C173" s="184" t="s">
        <v>311</v>
      </c>
      <c r="D173" s="184" t="s">
        <v>172</v>
      </c>
      <c r="E173" s="185" t="s">
        <v>1609</v>
      </c>
      <c r="F173" s="186" t="s">
        <v>1610</v>
      </c>
      <c r="G173" s="187" t="s">
        <v>207</v>
      </c>
      <c r="H173" s="188">
        <v>1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43</v>
      </c>
      <c r="O173" s="68"/>
      <c r="P173" s="194">
        <f t="shared" si="11"/>
        <v>0</v>
      </c>
      <c r="Q173" s="194">
        <v>5.2449999999999997E-2</v>
      </c>
      <c r="R173" s="194">
        <f t="shared" si="12"/>
        <v>5.2449999999999997E-2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176</v>
      </c>
      <c r="AT173" s="196" t="s">
        <v>172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176</v>
      </c>
      <c r="BM173" s="196" t="s">
        <v>1611</v>
      </c>
    </row>
    <row r="174" spans="1:65" s="2" customFormat="1" ht="24.2" customHeight="1">
      <c r="A174" s="31"/>
      <c r="B174" s="32"/>
      <c r="C174" s="184" t="s">
        <v>463</v>
      </c>
      <c r="D174" s="184" t="s">
        <v>172</v>
      </c>
      <c r="E174" s="185" t="s">
        <v>1612</v>
      </c>
      <c r="F174" s="186" t="s">
        <v>1613</v>
      </c>
      <c r="G174" s="187" t="s">
        <v>207</v>
      </c>
      <c r="H174" s="188">
        <v>5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43</v>
      </c>
      <c r="O174" s="68"/>
      <c r="P174" s="194">
        <f t="shared" si="11"/>
        <v>0</v>
      </c>
      <c r="Q174" s="194">
        <v>0.14494000000000001</v>
      </c>
      <c r="R174" s="194">
        <f t="shared" si="12"/>
        <v>0.72470000000000012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176</v>
      </c>
      <c r="AT174" s="196" t="s">
        <v>172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176</v>
      </c>
      <c r="BM174" s="196" t="s">
        <v>1614</v>
      </c>
    </row>
    <row r="175" spans="1:65" s="2" customFormat="1" ht="24.2" customHeight="1">
      <c r="A175" s="31"/>
      <c r="B175" s="32"/>
      <c r="C175" s="198" t="s">
        <v>465</v>
      </c>
      <c r="D175" s="198" t="s">
        <v>210</v>
      </c>
      <c r="E175" s="199" t="s">
        <v>1615</v>
      </c>
      <c r="F175" s="200" t="s">
        <v>1616</v>
      </c>
      <c r="G175" s="201" t="s">
        <v>207</v>
      </c>
      <c r="H175" s="202">
        <v>5.05</v>
      </c>
      <c r="I175" s="203"/>
      <c r="J175" s="204">
        <f t="shared" si="10"/>
        <v>0</v>
      </c>
      <c r="K175" s="205"/>
      <c r="L175" s="206"/>
      <c r="M175" s="207" t="s">
        <v>1</v>
      </c>
      <c r="N175" s="208" t="s">
        <v>43</v>
      </c>
      <c r="O175" s="68"/>
      <c r="P175" s="194">
        <f t="shared" si="11"/>
        <v>0</v>
      </c>
      <c r="Q175" s="194">
        <v>7.1999999999999995E-2</v>
      </c>
      <c r="R175" s="194">
        <f t="shared" si="12"/>
        <v>0.36359999999999998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204</v>
      </c>
      <c r="AT175" s="196" t="s">
        <v>210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176</v>
      </c>
      <c r="BM175" s="196" t="s">
        <v>1617</v>
      </c>
    </row>
    <row r="176" spans="1:65" s="2" customFormat="1" ht="24.2" customHeight="1">
      <c r="A176" s="31"/>
      <c r="B176" s="32"/>
      <c r="C176" s="198" t="s">
        <v>469</v>
      </c>
      <c r="D176" s="198" t="s">
        <v>210</v>
      </c>
      <c r="E176" s="199" t="s">
        <v>1618</v>
      </c>
      <c r="F176" s="200" t="s">
        <v>1619</v>
      </c>
      <c r="G176" s="201" t="s">
        <v>207</v>
      </c>
      <c r="H176" s="202">
        <v>5.05</v>
      </c>
      <c r="I176" s="203"/>
      <c r="J176" s="204">
        <f t="shared" si="10"/>
        <v>0</v>
      </c>
      <c r="K176" s="205"/>
      <c r="L176" s="206"/>
      <c r="M176" s="207" t="s">
        <v>1</v>
      </c>
      <c r="N176" s="208" t="s">
        <v>43</v>
      </c>
      <c r="O176" s="68"/>
      <c r="P176" s="194">
        <f t="shared" si="11"/>
        <v>0</v>
      </c>
      <c r="Q176" s="194">
        <v>0.125</v>
      </c>
      <c r="R176" s="194">
        <f t="shared" si="12"/>
        <v>0.63124999999999998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204</v>
      </c>
      <c r="AT176" s="196" t="s">
        <v>210</v>
      </c>
      <c r="AU176" s="196" t="s">
        <v>88</v>
      </c>
      <c r="AY176" s="14" t="s">
        <v>170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86</v>
      </c>
      <c r="BK176" s="197">
        <f t="shared" si="19"/>
        <v>0</v>
      </c>
      <c r="BL176" s="14" t="s">
        <v>176</v>
      </c>
      <c r="BM176" s="196" t="s">
        <v>1620</v>
      </c>
    </row>
    <row r="177" spans="1:65" s="2" customFormat="1" ht="24.2" customHeight="1">
      <c r="A177" s="31"/>
      <c r="B177" s="32"/>
      <c r="C177" s="198" t="s">
        <v>473</v>
      </c>
      <c r="D177" s="198" t="s">
        <v>210</v>
      </c>
      <c r="E177" s="199" t="s">
        <v>1621</v>
      </c>
      <c r="F177" s="200" t="s">
        <v>1622</v>
      </c>
      <c r="G177" s="201" t="s">
        <v>207</v>
      </c>
      <c r="H177" s="202">
        <v>5.05</v>
      </c>
      <c r="I177" s="203"/>
      <c r="J177" s="204">
        <f t="shared" si="10"/>
        <v>0</v>
      </c>
      <c r="K177" s="205"/>
      <c r="L177" s="206"/>
      <c r="M177" s="207" t="s">
        <v>1</v>
      </c>
      <c r="N177" s="208" t="s">
        <v>43</v>
      </c>
      <c r="O177" s="68"/>
      <c r="P177" s="194">
        <f t="shared" si="11"/>
        <v>0</v>
      </c>
      <c r="Q177" s="194">
        <v>0.11</v>
      </c>
      <c r="R177" s="194">
        <f t="shared" si="12"/>
        <v>0.55549999999999999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204</v>
      </c>
      <c r="AT177" s="196" t="s">
        <v>210</v>
      </c>
      <c r="AU177" s="196" t="s">
        <v>88</v>
      </c>
      <c r="AY177" s="14" t="s">
        <v>170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86</v>
      </c>
      <c r="BK177" s="197">
        <f t="shared" si="19"/>
        <v>0</v>
      </c>
      <c r="BL177" s="14" t="s">
        <v>176</v>
      </c>
      <c r="BM177" s="196" t="s">
        <v>1623</v>
      </c>
    </row>
    <row r="178" spans="1:65" s="2" customFormat="1" ht="24.2" customHeight="1">
      <c r="A178" s="31"/>
      <c r="B178" s="32"/>
      <c r="C178" s="198" t="s">
        <v>477</v>
      </c>
      <c r="D178" s="198" t="s">
        <v>210</v>
      </c>
      <c r="E178" s="199" t="s">
        <v>1624</v>
      </c>
      <c r="F178" s="200" t="s">
        <v>1625</v>
      </c>
      <c r="G178" s="201" t="s">
        <v>207</v>
      </c>
      <c r="H178" s="202">
        <v>4.04</v>
      </c>
      <c r="I178" s="203"/>
      <c r="J178" s="204">
        <f t="shared" si="10"/>
        <v>0</v>
      </c>
      <c r="K178" s="205"/>
      <c r="L178" s="206"/>
      <c r="M178" s="207" t="s">
        <v>1</v>
      </c>
      <c r="N178" s="208" t="s">
        <v>43</v>
      </c>
      <c r="O178" s="68"/>
      <c r="P178" s="194">
        <f t="shared" si="11"/>
        <v>0</v>
      </c>
      <c r="Q178" s="194">
        <v>5.7000000000000002E-2</v>
      </c>
      <c r="R178" s="194">
        <f t="shared" si="12"/>
        <v>0.23028000000000001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204</v>
      </c>
      <c r="AT178" s="196" t="s">
        <v>210</v>
      </c>
      <c r="AU178" s="196" t="s">
        <v>88</v>
      </c>
      <c r="AY178" s="14" t="s">
        <v>170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86</v>
      </c>
      <c r="BK178" s="197">
        <f t="shared" si="19"/>
        <v>0</v>
      </c>
      <c r="BL178" s="14" t="s">
        <v>176</v>
      </c>
      <c r="BM178" s="196" t="s">
        <v>1626</v>
      </c>
    </row>
    <row r="179" spans="1:65" s="2" customFormat="1" ht="24.2" customHeight="1">
      <c r="A179" s="31"/>
      <c r="B179" s="32"/>
      <c r="C179" s="198" t="s">
        <v>479</v>
      </c>
      <c r="D179" s="198" t="s">
        <v>210</v>
      </c>
      <c r="E179" s="199" t="s">
        <v>1627</v>
      </c>
      <c r="F179" s="200" t="s">
        <v>1628</v>
      </c>
      <c r="G179" s="201" t="s">
        <v>207</v>
      </c>
      <c r="H179" s="202">
        <v>6.06</v>
      </c>
      <c r="I179" s="203"/>
      <c r="J179" s="204">
        <f t="shared" si="10"/>
        <v>0</v>
      </c>
      <c r="K179" s="205"/>
      <c r="L179" s="206"/>
      <c r="M179" s="207" t="s">
        <v>1</v>
      </c>
      <c r="N179" s="208" t="s">
        <v>43</v>
      </c>
      <c r="O179" s="68"/>
      <c r="P179" s="194">
        <f t="shared" si="11"/>
        <v>0</v>
      </c>
      <c r="Q179" s="194">
        <v>0.11</v>
      </c>
      <c r="R179" s="194">
        <f t="shared" si="12"/>
        <v>0.66659999999999997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204</v>
      </c>
      <c r="AT179" s="196" t="s">
        <v>210</v>
      </c>
      <c r="AU179" s="196" t="s">
        <v>88</v>
      </c>
      <c r="AY179" s="14" t="s">
        <v>170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86</v>
      </c>
      <c r="BK179" s="197">
        <f t="shared" si="19"/>
        <v>0</v>
      </c>
      <c r="BL179" s="14" t="s">
        <v>176</v>
      </c>
      <c r="BM179" s="196" t="s">
        <v>1629</v>
      </c>
    </row>
    <row r="180" spans="1:65" s="2" customFormat="1" ht="24.2" customHeight="1">
      <c r="A180" s="31"/>
      <c r="B180" s="32"/>
      <c r="C180" s="184" t="s">
        <v>481</v>
      </c>
      <c r="D180" s="184" t="s">
        <v>172</v>
      </c>
      <c r="E180" s="185" t="s">
        <v>1630</v>
      </c>
      <c r="F180" s="186" t="s">
        <v>1631</v>
      </c>
      <c r="G180" s="187" t="s">
        <v>207</v>
      </c>
      <c r="H180" s="188">
        <v>5</v>
      </c>
      <c r="I180" s="189"/>
      <c r="J180" s="190">
        <f t="shared" si="10"/>
        <v>0</v>
      </c>
      <c r="K180" s="191"/>
      <c r="L180" s="36"/>
      <c r="M180" s="192" t="s">
        <v>1</v>
      </c>
      <c r="N180" s="193" t="s">
        <v>43</v>
      </c>
      <c r="O180" s="68"/>
      <c r="P180" s="194">
        <f t="shared" si="11"/>
        <v>0</v>
      </c>
      <c r="Q180" s="194">
        <v>4.6800000000000001E-3</v>
      </c>
      <c r="R180" s="194">
        <f t="shared" si="12"/>
        <v>2.3400000000000001E-2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176</v>
      </c>
      <c r="AT180" s="196" t="s">
        <v>172</v>
      </c>
      <c r="AU180" s="196" t="s">
        <v>88</v>
      </c>
      <c r="AY180" s="14" t="s">
        <v>170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86</v>
      </c>
      <c r="BK180" s="197">
        <f t="shared" si="19"/>
        <v>0</v>
      </c>
      <c r="BL180" s="14" t="s">
        <v>176</v>
      </c>
      <c r="BM180" s="196" t="s">
        <v>1632</v>
      </c>
    </row>
    <row r="181" spans="1:65" s="2" customFormat="1" ht="14.45" customHeight="1">
      <c r="A181" s="31"/>
      <c r="B181" s="32"/>
      <c r="C181" s="198" t="s">
        <v>485</v>
      </c>
      <c r="D181" s="198" t="s">
        <v>210</v>
      </c>
      <c r="E181" s="199" t="s">
        <v>1633</v>
      </c>
      <c r="F181" s="200" t="s">
        <v>1634</v>
      </c>
      <c r="G181" s="201" t="s">
        <v>207</v>
      </c>
      <c r="H181" s="202">
        <v>5</v>
      </c>
      <c r="I181" s="203"/>
      <c r="J181" s="204">
        <f t="shared" si="10"/>
        <v>0</v>
      </c>
      <c r="K181" s="205"/>
      <c r="L181" s="206"/>
      <c r="M181" s="207" t="s">
        <v>1</v>
      </c>
      <c r="N181" s="208" t="s">
        <v>43</v>
      </c>
      <c r="O181" s="68"/>
      <c r="P181" s="194">
        <f t="shared" si="11"/>
        <v>0</v>
      </c>
      <c r="Q181" s="194">
        <v>4.2999999999999997E-2</v>
      </c>
      <c r="R181" s="194">
        <f t="shared" si="12"/>
        <v>0.21499999999999997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204</v>
      </c>
      <c r="AT181" s="196" t="s">
        <v>210</v>
      </c>
      <c r="AU181" s="196" t="s">
        <v>88</v>
      </c>
      <c r="AY181" s="14" t="s">
        <v>170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86</v>
      </c>
      <c r="BK181" s="197">
        <f t="shared" si="19"/>
        <v>0</v>
      </c>
      <c r="BL181" s="14" t="s">
        <v>176</v>
      </c>
      <c r="BM181" s="196" t="s">
        <v>1635</v>
      </c>
    </row>
    <row r="182" spans="1:65" s="2" customFormat="1" ht="14.45" customHeight="1">
      <c r="A182" s="31"/>
      <c r="B182" s="32"/>
      <c r="C182" s="198" t="s">
        <v>489</v>
      </c>
      <c r="D182" s="198" t="s">
        <v>210</v>
      </c>
      <c r="E182" s="199" t="s">
        <v>1636</v>
      </c>
      <c r="F182" s="200" t="s">
        <v>1637</v>
      </c>
      <c r="G182" s="201" t="s">
        <v>207</v>
      </c>
      <c r="H182" s="202">
        <v>5</v>
      </c>
      <c r="I182" s="203"/>
      <c r="J182" s="204">
        <f t="shared" si="10"/>
        <v>0</v>
      </c>
      <c r="K182" s="205"/>
      <c r="L182" s="206"/>
      <c r="M182" s="207" t="s">
        <v>1</v>
      </c>
      <c r="N182" s="208" t="s">
        <v>43</v>
      </c>
      <c r="O182" s="68"/>
      <c r="P182" s="194">
        <f t="shared" si="11"/>
        <v>0</v>
      </c>
      <c r="Q182" s="194">
        <v>6.0000000000000001E-3</v>
      </c>
      <c r="R182" s="194">
        <f t="shared" si="12"/>
        <v>0.03</v>
      </c>
      <c r="S182" s="194">
        <v>0</v>
      </c>
      <c r="T182" s="195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204</v>
      </c>
      <c r="AT182" s="196" t="s">
        <v>210</v>
      </c>
      <c r="AU182" s="196" t="s">
        <v>88</v>
      </c>
      <c r="AY182" s="14" t="s">
        <v>170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86</v>
      </c>
      <c r="BK182" s="197">
        <f t="shared" si="19"/>
        <v>0</v>
      </c>
      <c r="BL182" s="14" t="s">
        <v>176</v>
      </c>
      <c r="BM182" s="196" t="s">
        <v>1638</v>
      </c>
    </row>
    <row r="183" spans="1:65" s="2" customFormat="1" ht="14.45" customHeight="1">
      <c r="A183" s="31"/>
      <c r="B183" s="32"/>
      <c r="C183" s="184" t="s">
        <v>579</v>
      </c>
      <c r="D183" s="184" t="s">
        <v>172</v>
      </c>
      <c r="E183" s="185" t="s">
        <v>1492</v>
      </c>
      <c r="F183" s="186" t="s">
        <v>1493</v>
      </c>
      <c r="G183" s="187" t="s">
        <v>217</v>
      </c>
      <c r="H183" s="188">
        <v>74.599999999999994</v>
      </c>
      <c r="I183" s="189"/>
      <c r="J183" s="190">
        <f t="shared" si="10"/>
        <v>0</v>
      </c>
      <c r="K183" s="191"/>
      <c r="L183" s="36"/>
      <c r="M183" s="192" t="s">
        <v>1</v>
      </c>
      <c r="N183" s="193" t="s">
        <v>43</v>
      </c>
      <c r="O183" s="68"/>
      <c r="P183" s="194">
        <f t="shared" si="11"/>
        <v>0</v>
      </c>
      <c r="Q183" s="194">
        <v>6.0000000000000002E-5</v>
      </c>
      <c r="R183" s="194">
        <f t="shared" si="12"/>
        <v>4.4759999999999999E-3</v>
      </c>
      <c r="S183" s="194">
        <v>0</v>
      </c>
      <c r="T183" s="195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176</v>
      </c>
      <c r="AT183" s="196" t="s">
        <v>172</v>
      </c>
      <c r="AU183" s="196" t="s">
        <v>88</v>
      </c>
      <c r="AY183" s="14" t="s">
        <v>170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86</v>
      </c>
      <c r="BK183" s="197">
        <f t="shared" si="19"/>
        <v>0</v>
      </c>
      <c r="BL183" s="14" t="s">
        <v>176</v>
      </c>
      <c r="BM183" s="196" t="s">
        <v>1639</v>
      </c>
    </row>
    <row r="184" spans="1:65" s="12" customFormat="1" ht="22.9" customHeight="1">
      <c r="B184" s="168"/>
      <c r="C184" s="169"/>
      <c r="D184" s="170" t="s">
        <v>77</v>
      </c>
      <c r="E184" s="182" t="s">
        <v>209</v>
      </c>
      <c r="F184" s="182" t="s">
        <v>237</v>
      </c>
      <c r="G184" s="169"/>
      <c r="H184" s="169"/>
      <c r="I184" s="172"/>
      <c r="J184" s="183">
        <f>BK184</f>
        <v>0</v>
      </c>
      <c r="K184" s="169"/>
      <c r="L184" s="174"/>
      <c r="M184" s="175"/>
      <c r="N184" s="176"/>
      <c r="O184" s="176"/>
      <c r="P184" s="177">
        <f>P185</f>
        <v>0</v>
      </c>
      <c r="Q184" s="176"/>
      <c r="R184" s="177">
        <f>R185</f>
        <v>0</v>
      </c>
      <c r="S184" s="176"/>
      <c r="T184" s="178">
        <f>T185</f>
        <v>0</v>
      </c>
      <c r="AR184" s="179" t="s">
        <v>86</v>
      </c>
      <c r="AT184" s="180" t="s">
        <v>77</v>
      </c>
      <c r="AU184" s="180" t="s">
        <v>86</v>
      </c>
      <c r="AY184" s="179" t="s">
        <v>170</v>
      </c>
      <c r="BK184" s="181">
        <f>BK185</f>
        <v>0</v>
      </c>
    </row>
    <row r="185" spans="1:65" s="2" customFormat="1" ht="14.45" customHeight="1">
      <c r="A185" s="31"/>
      <c r="B185" s="32"/>
      <c r="C185" s="184" t="s">
        <v>583</v>
      </c>
      <c r="D185" s="184" t="s">
        <v>172</v>
      </c>
      <c r="E185" s="185" t="s">
        <v>1495</v>
      </c>
      <c r="F185" s="186" t="s">
        <v>1496</v>
      </c>
      <c r="G185" s="187" t="s">
        <v>217</v>
      </c>
      <c r="H185" s="188">
        <v>90.9</v>
      </c>
      <c r="I185" s="189"/>
      <c r="J185" s="190">
        <f>ROUND(I185*H185,2)</f>
        <v>0</v>
      </c>
      <c r="K185" s="191"/>
      <c r="L185" s="36"/>
      <c r="M185" s="192" t="s">
        <v>1</v>
      </c>
      <c r="N185" s="193" t="s">
        <v>43</v>
      </c>
      <c r="O185" s="68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176</v>
      </c>
      <c r="AT185" s="196" t="s">
        <v>172</v>
      </c>
      <c r="AU185" s="196" t="s">
        <v>88</v>
      </c>
      <c r="AY185" s="14" t="s">
        <v>170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4" t="s">
        <v>86</v>
      </c>
      <c r="BK185" s="197">
        <f>ROUND(I185*H185,2)</f>
        <v>0</v>
      </c>
      <c r="BL185" s="14" t="s">
        <v>176</v>
      </c>
      <c r="BM185" s="196" t="s">
        <v>1640</v>
      </c>
    </row>
    <row r="186" spans="1:65" s="12" customFormat="1" ht="22.9" customHeight="1">
      <c r="B186" s="168"/>
      <c r="C186" s="169"/>
      <c r="D186" s="170" t="s">
        <v>77</v>
      </c>
      <c r="E186" s="182" t="s">
        <v>1297</v>
      </c>
      <c r="F186" s="182" t="s">
        <v>1504</v>
      </c>
      <c r="G186" s="169"/>
      <c r="H186" s="169"/>
      <c r="I186" s="172"/>
      <c r="J186" s="183">
        <f>BK186</f>
        <v>0</v>
      </c>
      <c r="K186" s="169"/>
      <c r="L186" s="174"/>
      <c r="M186" s="175"/>
      <c r="N186" s="176"/>
      <c r="O186" s="176"/>
      <c r="P186" s="177">
        <f>SUM(P187:P188)</f>
        <v>0</v>
      </c>
      <c r="Q186" s="176"/>
      <c r="R186" s="177">
        <f>SUM(R187:R188)</f>
        <v>0</v>
      </c>
      <c r="S186" s="176"/>
      <c r="T186" s="178">
        <f>SUM(T187:T188)</f>
        <v>29.433999999999997</v>
      </c>
      <c r="AR186" s="179" t="s">
        <v>86</v>
      </c>
      <c r="AT186" s="180" t="s">
        <v>77</v>
      </c>
      <c r="AU186" s="180" t="s">
        <v>86</v>
      </c>
      <c r="AY186" s="179" t="s">
        <v>170</v>
      </c>
      <c r="BK186" s="181">
        <f>SUM(BK187:BK188)</f>
        <v>0</v>
      </c>
    </row>
    <row r="187" spans="1:65" s="2" customFormat="1" ht="24.2" customHeight="1">
      <c r="A187" s="31"/>
      <c r="B187" s="32"/>
      <c r="C187" s="184" t="s">
        <v>493</v>
      </c>
      <c r="D187" s="184" t="s">
        <v>172</v>
      </c>
      <c r="E187" s="185" t="s">
        <v>1505</v>
      </c>
      <c r="F187" s="186" t="s">
        <v>1506</v>
      </c>
      <c r="G187" s="187" t="s">
        <v>196</v>
      </c>
      <c r="H187" s="188">
        <v>71.2</v>
      </c>
      <c r="I187" s="189"/>
      <c r="J187" s="190">
        <f>ROUND(I187*H187,2)</f>
        <v>0</v>
      </c>
      <c r="K187" s="191"/>
      <c r="L187" s="36"/>
      <c r="M187" s="192" t="s">
        <v>1</v>
      </c>
      <c r="N187" s="193" t="s">
        <v>43</v>
      </c>
      <c r="O187" s="68"/>
      <c r="P187" s="194">
        <f>O187*H187</f>
        <v>0</v>
      </c>
      <c r="Q187" s="194">
        <v>0</v>
      </c>
      <c r="R187" s="194">
        <f>Q187*H187</f>
        <v>0</v>
      </c>
      <c r="S187" s="194">
        <v>0.3</v>
      </c>
      <c r="T187" s="195">
        <f>S187*H187</f>
        <v>21.36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176</v>
      </c>
      <c r="AT187" s="196" t="s">
        <v>172</v>
      </c>
      <c r="AU187" s="196" t="s">
        <v>88</v>
      </c>
      <c r="AY187" s="14" t="s">
        <v>170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4" t="s">
        <v>86</v>
      </c>
      <c r="BK187" s="197">
        <f>ROUND(I187*H187,2)</f>
        <v>0</v>
      </c>
      <c r="BL187" s="14" t="s">
        <v>176</v>
      </c>
      <c r="BM187" s="196" t="s">
        <v>1641</v>
      </c>
    </row>
    <row r="188" spans="1:65" s="2" customFormat="1" ht="24.2" customHeight="1">
      <c r="A188" s="31"/>
      <c r="B188" s="32"/>
      <c r="C188" s="184" t="s">
        <v>586</v>
      </c>
      <c r="D188" s="184" t="s">
        <v>172</v>
      </c>
      <c r="E188" s="185" t="s">
        <v>1508</v>
      </c>
      <c r="F188" s="186" t="s">
        <v>1509</v>
      </c>
      <c r="G188" s="187" t="s">
        <v>196</v>
      </c>
      <c r="H188" s="188">
        <v>36.700000000000003</v>
      </c>
      <c r="I188" s="189"/>
      <c r="J188" s="190">
        <f>ROUND(I188*H188,2)</f>
        <v>0</v>
      </c>
      <c r="K188" s="191"/>
      <c r="L188" s="36"/>
      <c r="M188" s="192" t="s">
        <v>1</v>
      </c>
      <c r="N188" s="193" t="s">
        <v>43</v>
      </c>
      <c r="O188" s="68"/>
      <c r="P188" s="194">
        <f>O188*H188</f>
        <v>0</v>
      </c>
      <c r="Q188" s="194">
        <v>0</v>
      </c>
      <c r="R188" s="194">
        <f>Q188*H188</f>
        <v>0</v>
      </c>
      <c r="S188" s="194">
        <v>0.22</v>
      </c>
      <c r="T188" s="195">
        <f>S188*H188</f>
        <v>8.0739999999999998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176</v>
      </c>
      <c r="AT188" s="196" t="s">
        <v>172</v>
      </c>
      <c r="AU188" s="196" t="s">
        <v>88</v>
      </c>
      <c r="AY188" s="14" t="s">
        <v>170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4" t="s">
        <v>86</v>
      </c>
      <c r="BK188" s="197">
        <f>ROUND(I188*H188,2)</f>
        <v>0</v>
      </c>
      <c r="BL188" s="14" t="s">
        <v>176</v>
      </c>
      <c r="BM188" s="196" t="s">
        <v>1642</v>
      </c>
    </row>
    <row r="189" spans="1:65" s="12" customFormat="1" ht="22.9" customHeight="1">
      <c r="B189" s="168"/>
      <c r="C189" s="169"/>
      <c r="D189" s="170" t="s">
        <v>77</v>
      </c>
      <c r="E189" s="182" t="s">
        <v>1306</v>
      </c>
      <c r="F189" s="182" t="s">
        <v>281</v>
      </c>
      <c r="G189" s="169"/>
      <c r="H189" s="169"/>
      <c r="I189" s="172"/>
      <c r="J189" s="183">
        <f>BK189</f>
        <v>0</v>
      </c>
      <c r="K189" s="169"/>
      <c r="L189" s="174"/>
      <c r="M189" s="175"/>
      <c r="N189" s="176"/>
      <c r="O189" s="176"/>
      <c r="P189" s="177">
        <f>SUM(P190:P194)</f>
        <v>0</v>
      </c>
      <c r="Q189" s="176"/>
      <c r="R189" s="177">
        <f>SUM(R190:R194)</f>
        <v>0</v>
      </c>
      <c r="S189" s="176"/>
      <c r="T189" s="178">
        <f>SUM(T190:T194)</f>
        <v>0</v>
      </c>
      <c r="AR189" s="179" t="s">
        <v>86</v>
      </c>
      <c r="AT189" s="180" t="s">
        <v>77</v>
      </c>
      <c r="AU189" s="180" t="s">
        <v>86</v>
      </c>
      <c r="AY189" s="179" t="s">
        <v>170</v>
      </c>
      <c r="BK189" s="181">
        <f>SUM(BK190:BK194)</f>
        <v>0</v>
      </c>
    </row>
    <row r="190" spans="1:65" s="2" customFormat="1" ht="14.45" customHeight="1">
      <c r="A190" s="31"/>
      <c r="B190" s="32"/>
      <c r="C190" s="184" t="s">
        <v>497</v>
      </c>
      <c r="D190" s="184" t="s">
        <v>172</v>
      </c>
      <c r="E190" s="185" t="s">
        <v>273</v>
      </c>
      <c r="F190" s="186" t="s">
        <v>274</v>
      </c>
      <c r="G190" s="187" t="s">
        <v>191</v>
      </c>
      <c r="H190" s="188">
        <v>29.434000000000001</v>
      </c>
      <c r="I190" s="189"/>
      <c r="J190" s="190">
        <f>ROUND(I190*H190,2)</f>
        <v>0</v>
      </c>
      <c r="K190" s="191"/>
      <c r="L190" s="36"/>
      <c r="M190" s="192" t="s">
        <v>1</v>
      </c>
      <c r="N190" s="193" t="s">
        <v>43</v>
      </c>
      <c r="O190" s="68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176</v>
      </c>
      <c r="AT190" s="196" t="s">
        <v>172</v>
      </c>
      <c r="AU190" s="196" t="s">
        <v>88</v>
      </c>
      <c r="AY190" s="14" t="s">
        <v>170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4" t="s">
        <v>86</v>
      </c>
      <c r="BK190" s="197">
        <f>ROUND(I190*H190,2)</f>
        <v>0</v>
      </c>
      <c r="BL190" s="14" t="s">
        <v>176</v>
      </c>
      <c r="BM190" s="196" t="s">
        <v>1643</v>
      </c>
    </row>
    <row r="191" spans="1:65" s="2" customFormat="1" ht="24.2" customHeight="1">
      <c r="A191" s="31"/>
      <c r="B191" s="32"/>
      <c r="C191" s="184" t="s">
        <v>589</v>
      </c>
      <c r="D191" s="184" t="s">
        <v>172</v>
      </c>
      <c r="E191" s="185" t="s">
        <v>277</v>
      </c>
      <c r="F191" s="186" t="s">
        <v>278</v>
      </c>
      <c r="G191" s="187" t="s">
        <v>191</v>
      </c>
      <c r="H191" s="188">
        <v>529.81200000000001</v>
      </c>
      <c r="I191" s="189"/>
      <c r="J191" s="190">
        <f>ROUND(I191*H191,2)</f>
        <v>0</v>
      </c>
      <c r="K191" s="191"/>
      <c r="L191" s="36"/>
      <c r="M191" s="192" t="s">
        <v>1</v>
      </c>
      <c r="N191" s="193" t="s">
        <v>43</v>
      </c>
      <c r="O191" s="68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176</v>
      </c>
      <c r="AT191" s="196" t="s">
        <v>172</v>
      </c>
      <c r="AU191" s="196" t="s">
        <v>88</v>
      </c>
      <c r="AY191" s="14" t="s">
        <v>170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4" t="s">
        <v>86</v>
      </c>
      <c r="BK191" s="197">
        <f>ROUND(I191*H191,2)</f>
        <v>0</v>
      </c>
      <c r="BL191" s="14" t="s">
        <v>176</v>
      </c>
      <c r="BM191" s="196" t="s">
        <v>1644</v>
      </c>
    </row>
    <row r="192" spans="1:65" s="2" customFormat="1" ht="24.2" customHeight="1">
      <c r="A192" s="31"/>
      <c r="B192" s="32"/>
      <c r="C192" s="184" t="s">
        <v>501</v>
      </c>
      <c r="D192" s="184" t="s">
        <v>172</v>
      </c>
      <c r="E192" s="185" t="s">
        <v>466</v>
      </c>
      <c r="F192" s="186" t="s">
        <v>1513</v>
      </c>
      <c r="G192" s="187" t="s">
        <v>191</v>
      </c>
      <c r="H192" s="188">
        <v>8.0739999999999998</v>
      </c>
      <c r="I192" s="189"/>
      <c r="J192" s="190">
        <f>ROUND(I192*H192,2)</f>
        <v>0</v>
      </c>
      <c r="K192" s="191"/>
      <c r="L192" s="36"/>
      <c r="M192" s="192" t="s">
        <v>1</v>
      </c>
      <c r="N192" s="193" t="s">
        <v>43</v>
      </c>
      <c r="O192" s="68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176</v>
      </c>
      <c r="AT192" s="196" t="s">
        <v>172</v>
      </c>
      <c r="AU192" s="196" t="s">
        <v>88</v>
      </c>
      <c r="AY192" s="14" t="s">
        <v>170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4" t="s">
        <v>86</v>
      </c>
      <c r="BK192" s="197">
        <f>ROUND(I192*H192,2)</f>
        <v>0</v>
      </c>
      <c r="BL192" s="14" t="s">
        <v>176</v>
      </c>
      <c r="BM192" s="196" t="s">
        <v>1645</v>
      </c>
    </row>
    <row r="193" spans="1:65" s="2" customFormat="1" ht="24.2" customHeight="1">
      <c r="A193" s="31"/>
      <c r="B193" s="32"/>
      <c r="C193" s="184" t="s">
        <v>503</v>
      </c>
      <c r="D193" s="184" t="s">
        <v>172</v>
      </c>
      <c r="E193" s="185" t="s">
        <v>470</v>
      </c>
      <c r="F193" s="186" t="s">
        <v>1515</v>
      </c>
      <c r="G193" s="187" t="s">
        <v>191</v>
      </c>
      <c r="H193" s="188">
        <v>21.36</v>
      </c>
      <c r="I193" s="189"/>
      <c r="J193" s="190">
        <f>ROUND(I193*H193,2)</f>
        <v>0</v>
      </c>
      <c r="K193" s="191"/>
      <c r="L193" s="36"/>
      <c r="M193" s="192" t="s">
        <v>1</v>
      </c>
      <c r="N193" s="193" t="s">
        <v>43</v>
      </c>
      <c r="O193" s="68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176</v>
      </c>
      <c r="AT193" s="196" t="s">
        <v>172</v>
      </c>
      <c r="AU193" s="196" t="s">
        <v>88</v>
      </c>
      <c r="AY193" s="14" t="s">
        <v>170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4" t="s">
        <v>86</v>
      </c>
      <c r="BK193" s="197">
        <f>ROUND(I193*H193,2)</f>
        <v>0</v>
      </c>
      <c r="BL193" s="14" t="s">
        <v>176</v>
      </c>
      <c r="BM193" s="196" t="s">
        <v>1646</v>
      </c>
    </row>
    <row r="194" spans="1:65" s="2" customFormat="1" ht="24.2" customHeight="1">
      <c r="A194" s="31"/>
      <c r="B194" s="32"/>
      <c r="C194" s="184" t="s">
        <v>505</v>
      </c>
      <c r="D194" s="184" t="s">
        <v>172</v>
      </c>
      <c r="E194" s="185" t="s">
        <v>1517</v>
      </c>
      <c r="F194" s="186" t="s">
        <v>1518</v>
      </c>
      <c r="G194" s="187" t="s">
        <v>191</v>
      </c>
      <c r="H194" s="188">
        <v>5.3609999999999998</v>
      </c>
      <c r="I194" s="189"/>
      <c r="J194" s="190">
        <f>ROUND(I194*H194,2)</f>
        <v>0</v>
      </c>
      <c r="K194" s="191"/>
      <c r="L194" s="36"/>
      <c r="M194" s="192" t="s">
        <v>1</v>
      </c>
      <c r="N194" s="193" t="s">
        <v>43</v>
      </c>
      <c r="O194" s="68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176</v>
      </c>
      <c r="AT194" s="196" t="s">
        <v>172</v>
      </c>
      <c r="AU194" s="196" t="s">
        <v>88</v>
      </c>
      <c r="AY194" s="14" t="s">
        <v>170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4" t="s">
        <v>86</v>
      </c>
      <c r="BK194" s="197">
        <f>ROUND(I194*H194,2)</f>
        <v>0</v>
      </c>
      <c r="BL194" s="14" t="s">
        <v>176</v>
      </c>
      <c r="BM194" s="196" t="s">
        <v>1647</v>
      </c>
    </row>
    <row r="195" spans="1:65" s="12" customFormat="1" ht="25.9" customHeight="1">
      <c r="B195" s="168"/>
      <c r="C195" s="169"/>
      <c r="D195" s="170" t="s">
        <v>77</v>
      </c>
      <c r="E195" s="171" t="s">
        <v>336</v>
      </c>
      <c r="F195" s="171" t="s">
        <v>337</v>
      </c>
      <c r="G195" s="169"/>
      <c r="H195" s="169"/>
      <c r="I195" s="172"/>
      <c r="J195" s="173">
        <f>BK195</f>
        <v>0</v>
      </c>
      <c r="K195" s="169"/>
      <c r="L195" s="174"/>
      <c r="M195" s="175"/>
      <c r="N195" s="176"/>
      <c r="O195" s="176"/>
      <c r="P195" s="177">
        <f>P196</f>
        <v>0</v>
      </c>
      <c r="Q195" s="176"/>
      <c r="R195" s="177">
        <f>R196</f>
        <v>4.9300000000000004E-3</v>
      </c>
      <c r="S195" s="176"/>
      <c r="T195" s="178">
        <f>T196</f>
        <v>0</v>
      </c>
      <c r="AR195" s="179" t="s">
        <v>88</v>
      </c>
      <c r="AT195" s="180" t="s">
        <v>77</v>
      </c>
      <c r="AU195" s="180" t="s">
        <v>78</v>
      </c>
      <c r="AY195" s="179" t="s">
        <v>170</v>
      </c>
      <c r="BK195" s="181">
        <f>BK196</f>
        <v>0</v>
      </c>
    </row>
    <row r="196" spans="1:65" s="12" customFormat="1" ht="22.9" customHeight="1">
      <c r="B196" s="168"/>
      <c r="C196" s="169"/>
      <c r="D196" s="170" t="s">
        <v>77</v>
      </c>
      <c r="E196" s="182" t="s">
        <v>1648</v>
      </c>
      <c r="F196" s="182" t="s">
        <v>1649</v>
      </c>
      <c r="G196" s="169"/>
      <c r="H196" s="169"/>
      <c r="I196" s="172"/>
      <c r="J196" s="183">
        <f>BK196</f>
        <v>0</v>
      </c>
      <c r="K196" s="169"/>
      <c r="L196" s="174"/>
      <c r="M196" s="175"/>
      <c r="N196" s="176"/>
      <c r="O196" s="176"/>
      <c r="P196" s="177">
        <f>SUM(P197:P199)</f>
        <v>0</v>
      </c>
      <c r="Q196" s="176"/>
      <c r="R196" s="177">
        <f>SUM(R197:R199)</f>
        <v>4.9300000000000004E-3</v>
      </c>
      <c r="S196" s="176"/>
      <c r="T196" s="178">
        <f>SUM(T197:T199)</f>
        <v>0</v>
      </c>
      <c r="AR196" s="179" t="s">
        <v>88</v>
      </c>
      <c r="AT196" s="180" t="s">
        <v>77</v>
      </c>
      <c r="AU196" s="180" t="s">
        <v>86</v>
      </c>
      <c r="AY196" s="179" t="s">
        <v>170</v>
      </c>
      <c r="BK196" s="181">
        <f>SUM(BK197:BK199)</f>
        <v>0</v>
      </c>
    </row>
    <row r="197" spans="1:65" s="2" customFormat="1" ht="24.2" customHeight="1">
      <c r="A197" s="31"/>
      <c r="B197" s="32"/>
      <c r="C197" s="184" t="s">
        <v>507</v>
      </c>
      <c r="D197" s="184" t="s">
        <v>172</v>
      </c>
      <c r="E197" s="185" t="s">
        <v>1650</v>
      </c>
      <c r="F197" s="186" t="s">
        <v>1651</v>
      </c>
      <c r="G197" s="187" t="s">
        <v>217</v>
      </c>
      <c r="H197" s="188">
        <v>1</v>
      </c>
      <c r="I197" s="189"/>
      <c r="J197" s="190">
        <f>ROUND(I197*H197,2)</f>
        <v>0</v>
      </c>
      <c r="K197" s="191"/>
      <c r="L197" s="36"/>
      <c r="M197" s="192" t="s">
        <v>1</v>
      </c>
      <c r="N197" s="193" t="s">
        <v>43</v>
      </c>
      <c r="O197" s="68"/>
      <c r="P197" s="194">
        <f>O197*H197</f>
        <v>0</v>
      </c>
      <c r="Q197" s="194">
        <v>3.5000000000000001E-3</v>
      </c>
      <c r="R197" s="194">
        <f>Q197*H197</f>
        <v>3.5000000000000001E-3</v>
      </c>
      <c r="S197" s="194">
        <v>0</v>
      </c>
      <c r="T197" s="195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241</v>
      </c>
      <c r="AT197" s="196" t="s">
        <v>172</v>
      </c>
      <c r="AU197" s="196" t="s">
        <v>88</v>
      </c>
      <c r="AY197" s="14" t="s">
        <v>170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4" t="s">
        <v>86</v>
      </c>
      <c r="BK197" s="197">
        <f>ROUND(I197*H197,2)</f>
        <v>0</v>
      </c>
      <c r="BL197" s="14" t="s">
        <v>241</v>
      </c>
      <c r="BM197" s="196" t="s">
        <v>1652</v>
      </c>
    </row>
    <row r="198" spans="1:65" s="2" customFormat="1" ht="24.2" customHeight="1">
      <c r="A198" s="31"/>
      <c r="B198" s="32"/>
      <c r="C198" s="184" t="s">
        <v>756</v>
      </c>
      <c r="D198" s="184" t="s">
        <v>172</v>
      </c>
      <c r="E198" s="185" t="s">
        <v>1653</v>
      </c>
      <c r="F198" s="186" t="s">
        <v>1654</v>
      </c>
      <c r="G198" s="187" t="s">
        <v>207</v>
      </c>
      <c r="H198" s="188">
        <v>1</v>
      </c>
      <c r="I198" s="189"/>
      <c r="J198" s="190">
        <f>ROUND(I198*H198,2)</f>
        <v>0</v>
      </c>
      <c r="K198" s="191"/>
      <c r="L198" s="36"/>
      <c r="M198" s="192" t="s">
        <v>1</v>
      </c>
      <c r="N198" s="193" t="s">
        <v>43</v>
      </c>
      <c r="O198" s="68"/>
      <c r="P198" s="194">
        <f>O198*H198</f>
        <v>0</v>
      </c>
      <c r="Q198" s="194">
        <v>1.4300000000000001E-3</v>
      </c>
      <c r="R198" s="194">
        <f>Q198*H198</f>
        <v>1.4300000000000001E-3</v>
      </c>
      <c r="S198" s="194">
        <v>0</v>
      </c>
      <c r="T198" s="195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241</v>
      </c>
      <c r="AT198" s="196" t="s">
        <v>172</v>
      </c>
      <c r="AU198" s="196" t="s">
        <v>88</v>
      </c>
      <c r="AY198" s="14" t="s">
        <v>170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4" t="s">
        <v>86</v>
      </c>
      <c r="BK198" s="197">
        <f>ROUND(I198*H198,2)</f>
        <v>0</v>
      </c>
      <c r="BL198" s="14" t="s">
        <v>241</v>
      </c>
      <c r="BM198" s="196" t="s">
        <v>1655</v>
      </c>
    </row>
    <row r="199" spans="1:65" s="2" customFormat="1" ht="24.2" customHeight="1">
      <c r="A199" s="31"/>
      <c r="B199" s="32"/>
      <c r="C199" s="184" t="s">
        <v>758</v>
      </c>
      <c r="D199" s="184" t="s">
        <v>172</v>
      </c>
      <c r="E199" s="185" t="s">
        <v>1656</v>
      </c>
      <c r="F199" s="186" t="s">
        <v>1657</v>
      </c>
      <c r="G199" s="187" t="s">
        <v>191</v>
      </c>
      <c r="H199" s="188">
        <v>5.0000000000000001E-3</v>
      </c>
      <c r="I199" s="189"/>
      <c r="J199" s="190">
        <f>ROUND(I199*H199,2)</f>
        <v>0</v>
      </c>
      <c r="K199" s="191"/>
      <c r="L199" s="36"/>
      <c r="M199" s="192" t="s">
        <v>1</v>
      </c>
      <c r="N199" s="193" t="s">
        <v>43</v>
      </c>
      <c r="O199" s="68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241</v>
      </c>
      <c r="AT199" s="196" t="s">
        <v>172</v>
      </c>
      <c r="AU199" s="196" t="s">
        <v>88</v>
      </c>
      <c r="AY199" s="14" t="s">
        <v>170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4" t="s">
        <v>86</v>
      </c>
      <c r="BK199" s="197">
        <f>ROUND(I199*H199,2)</f>
        <v>0</v>
      </c>
      <c r="BL199" s="14" t="s">
        <v>241</v>
      </c>
      <c r="BM199" s="196" t="s">
        <v>1658</v>
      </c>
    </row>
    <row r="200" spans="1:65" s="12" customFormat="1" ht="25.9" customHeight="1">
      <c r="B200" s="168"/>
      <c r="C200" s="169"/>
      <c r="D200" s="170" t="s">
        <v>77</v>
      </c>
      <c r="E200" s="171" t="s">
        <v>286</v>
      </c>
      <c r="F200" s="171" t="s">
        <v>1520</v>
      </c>
      <c r="G200" s="169"/>
      <c r="H200" s="169"/>
      <c r="I200" s="172"/>
      <c r="J200" s="173">
        <f>BK200</f>
        <v>0</v>
      </c>
      <c r="K200" s="169"/>
      <c r="L200" s="174"/>
      <c r="M200" s="175"/>
      <c r="N200" s="176"/>
      <c r="O200" s="176"/>
      <c r="P200" s="177">
        <f>P201</f>
        <v>0</v>
      </c>
      <c r="Q200" s="176"/>
      <c r="R200" s="177">
        <f>R201</f>
        <v>0</v>
      </c>
      <c r="S200" s="176"/>
      <c r="T200" s="178">
        <f>T201</f>
        <v>0</v>
      </c>
      <c r="AR200" s="179" t="s">
        <v>188</v>
      </c>
      <c r="AT200" s="180" t="s">
        <v>77</v>
      </c>
      <c r="AU200" s="180" t="s">
        <v>78</v>
      </c>
      <c r="AY200" s="179" t="s">
        <v>170</v>
      </c>
      <c r="BK200" s="181">
        <f>BK201</f>
        <v>0</v>
      </c>
    </row>
    <row r="201" spans="1:65" s="12" customFormat="1" ht="22.9" customHeight="1">
      <c r="B201" s="168"/>
      <c r="C201" s="169"/>
      <c r="D201" s="170" t="s">
        <v>77</v>
      </c>
      <c r="E201" s="182" t="s">
        <v>288</v>
      </c>
      <c r="F201" s="182" t="s">
        <v>289</v>
      </c>
      <c r="G201" s="169"/>
      <c r="H201" s="169"/>
      <c r="I201" s="172"/>
      <c r="J201" s="183">
        <f>BK201</f>
        <v>0</v>
      </c>
      <c r="K201" s="169"/>
      <c r="L201" s="174"/>
      <c r="M201" s="175"/>
      <c r="N201" s="176"/>
      <c r="O201" s="176"/>
      <c r="P201" s="177">
        <f>SUM(P202:P212)</f>
        <v>0</v>
      </c>
      <c r="Q201" s="176"/>
      <c r="R201" s="177">
        <f>SUM(R202:R212)</f>
        <v>0</v>
      </c>
      <c r="S201" s="176"/>
      <c r="T201" s="178">
        <f>SUM(T202:T212)</f>
        <v>0</v>
      </c>
      <c r="AR201" s="179" t="s">
        <v>188</v>
      </c>
      <c r="AT201" s="180" t="s">
        <v>77</v>
      </c>
      <c r="AU201" s="180" t="s">
        <v>86</v>
      </c>
      <c r="AY201" s="179" t="s">
        <v>170</v>
      </c>
      <c r="BK201" s="181">
        <f>SUM(BK202:BK212)</f>
        <v>0</v>
      </c>
    </row>
    <row r="202" spans="1:65" s="2" customFormat="1" ht="62.65" customHeight="1">
      <c r="A202" s="31"/>
      <c r="B202" s="32"/>
      <c r="C202" s="184" t="s">
        <v>1022</v>
      </c>
      <c r="D202" s="184" t="s">
        <v>172</v>
      </c>
      <c r="E202" s="185" t="s">
        <v>291</v>
      </c>
      <c r="F202" s="186" t="s">
        <v>292</v>
      </c>
      <c r="G202" s="187" t="s">
        <v>264</v>
      </c>
      <c r="H202" s="188">
        <v>1</v>
      </c>
      <c r="I202" s="189"/>
      <c r="J202" s="190">
        <f t="shared" ref="J202:J212" si="20">ROUND(I202*H202,2)</f>
        <v>0</v>
      </c>
      <c r="K202" s="191"/>
      <c r="L202" s="36"/>
      <c r="M202" s="192" t="s">
        <v>1</v>
      </c>
      <c r="N202" s="193" t="s">
        <v>43</v>
      </c>
      <c r="O202" s="68"/>
      <c r="P202" s="194">
        <f t="shared" ref="P202:P212" si="21">O202*H202</f>
        <v>0</v>
      </c>
      <c r="Q202" s="194">
        <v>0</v>
      </c>
      <c r="R202" s="194">
        <f t="shared" ref="R202:R212" si="22">Q202*H202</f>
        <v>0</v>
      </c>
      <c r="S202" s="194">
        <v>0</v>
      </c>
      <c r="T202" s="195">
        <f t="shared" ref="T202:T212" si="23"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293</v>
      </c>
      <c r="AT202" s="196" t="s">
        <v>172</v>
      </c>
      <c r="AU202" s="196" t="s">
        <v>88</v>
      </c>
      <c r="AY202" s="14" t="s">
        <v>170</v>
      </c>
      <c r="BE202" s="197">
        <f t="shared" ref="BE202:BE212" si="24">IF(N202="základní",J202,0)</f>
        <v>0</v>
      </c>
      <c r="BF202" s="197">
        <f t="shared" ref="BF202:BF212" si="25">IF(N202="snížená",J202,0)</f>
        <v>0</v>
      </c>
      <c r="BG202" s="197">
        <f t="shared" ref="BG202:BG212" si="26">IF(N202="zákl. přenesená",J202,0)</f>
        <v>0</v>
      </c>
      <c r="BH202" s="197">
        <f t="shared" ref="BH202:BH212" si="27">IF(N202="sníž. přenesená",J202,0)</f>
        <v>0</v>
      </c>
      <c r="BI202" s="197">
        <f t="shared" ref="BI202:BI212" si="28">IF(N202="nulová",J202,0)</f>
        <v>0</v>
      </c>
      <c r="BJ202" s="14" t="s">
        <v>86</v>
      </c>
      <c r="BK202" s="197">
        <f t="shared" ref="BK202:BK212" si="29">ROUND(I202*H202,2)</f>
        <v>0</v>
      </c>
      <c r="BL202" s="14" t="s">
        <v>293</v>
      </c>
      <c r="BM202" s="196" t="s">
        <v>1659</v>
      </c>
    </row>
    <row r="203" spans="1:65" s="2" customFormat="1" ht="49.15" customHeight="1">
      <c r="A203" s="31"/>
      <c r="B203" s="32"/>
      <c r="C203" s="184" t="s">
        <v>564</v>
      </c>
      <c r="D203" s="184" t="s">
        <v>172</v>
      </c>
      <c r="E203" s="185" t="s">
        <v>296</v>
      </c>
      <c r="F203" s="186" t="s">
        <v>297</v>
      </c>
      <c r="G203" s="187" t="s">
        <v>264</v>
      </c>
      <c r="H203" s="188">
        <v>1</v>
      </c>
      <c r="I203" s="189"/>
      <c r="J203" s="190">
        <f t="shared" si="20"/>
        <v>0</v>
      </c>
      <c r="K203" s="191"/>
      <c r="L203" s="36"/>
      <c r="M203" s="192" t="s">
        <v>1</v>
      </c>
      <c r="N203" s="193" t="s">
        <v>43</v>
      </c>
      <c r="O203" s="68"/>
      <c r="P203" s="194">
        <f t="shared" si="21"/>
        <v>0</v>
      </c>
      <c r="Q203" s="194">
        <v>0</v>
      </c>
      <c r="R203" s="194">
        <f t="shared" si="22"/>
        <v>0</v>
      </c>
      <c r="S203" s="194">
        <v>0</v>
      </c>
      <c r="T203" s="195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293</v>
      </c>
      <c r="AT203" s="196" t="s">
        <v>172</v>
      </c>
      <c r="AU203" s="196" t="s">
        <v>88</v>
      </c>
      <c r="AY203" s="14" t="s">
        <v>170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4" t="s">
        <v>86</v>
      </c>
      <c r="BK203" s="197">
        <f t="shared" si="29"/>
        <v>0</v>
      </c>
      <c r="BL203" s="14" t="s">
        <v>293</v>
      </c>
      <c r="BM203" s="196" t="s">
        <v>1660</v>
      </c>
    </row>
    <row r="204" spans="1:65" s="2" customFormat="1" ht="49.15" customHeight="1">
      <c r="A204" s="31"/>
      <c r="B204" s="32"/>
      <c r="C204" s="184" t="s">
        <v>591</v>
      </c>
      <c r="D204" s="184" t="s">
        <v>172</v>
      </c>
      <c r="E204" s="185" t="s">
        <v>482</v>
      </c>
      <c r="F204" s="186" t="s">
        <v>483</v>
      </c>
      <c r="G204" s="187" t="s">
        <v>264</v>
      </c>
      <c r="H204" s="188">
        <v>1</v>
      </c>
      <c r="I204" s="189"/>
      <c r="J204" s="190">
        <f t="shared" si="20"/>
        <v>0</v>
      </c>
      <c r="K204" s="191"/>
      <c r="L204" s="36"/>
      <c r="M204" s="192" t="s">
        <v>1</v>
      </c>
      <c r="N204" s="193" t="s">
        <v>43</v>
      </c>
      <c r="O204" s="68"/>
      <c r="P204" s="194">
        <f t="shared" si="21"/>
        <v>0</v>
      </c>
      <c r="Q204" s="194">
        <v>0</v>
      </c>
      <c r="R204" s="194">
        <f t="shared" si="22"/>
        <v>0</v>
      </c>
      <c r="S204" s="194">
        <v>0</v>
      </c>
      <c r="T204" s="195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293</v>
      </c>
      <c r="AT204" s="196" t="s">
        <v>172</v>
      </c>
      <c r="AU204" s="196" t="s">
        <v>88</v>
      </c>
      <c r="AY204" s="14" t="s">
        <v>170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4" t="s">
        <v>86</v>
      </c>
      <c r="BK204" s="197">
        <f t="shared" si="29"/>
        <v>0</v>
      </c>
      <c r="BL204" s="14" t="s">
        <v>293</v>
      </c>
      <c r="BM204" s="196" t="s">
        <v>1661</v>
      </c>
    </row>
    <row r="205" spans="1:65" s="2" customFormat="1" ht="24.2" customHeight="1">
      <c r="A205" s="31"/>
      <c r="B205" s="32"/>
      <c r="C205" s="184" t="s">
        <v>593</v>
      </c>
      <c r="D205" s="184" t="s">
        <v>172</v>
      </c>
      <c r="E205" s="185" t="s">
        <v>486</v>
      </c>
      <c r="F205" s="186" t="s">
        <v>487</v>
      </c>
      <c r="G205" s="187" t="s">
        <v>264</v>
      </c>
      <c r="H205" s="188">
        <v>1</v>
      </c>
      <c r="I205" s="189"/>
      <c r="J205" s="190">
        <f t="shared" si="20"/>
        <v>0</v>
      </c>
      <c r="K205" s="191"/>
      <c r="L205" s="36"/>
      <c r="M205" s="192" t="s">
        <v>1</v>
      </c>
      <c r="N205" s="193" t="s">
        <v>43</v>
      </c>
      <c r="O205" s="68"/>
      <c r="P205" s="194">
        <f t="shared" si="21"/>
        <v>0</v>
      </c>
      <c r="Q205" s="194">
        <v>0</v>
      </c>
      <c r="R205" s="194">
        <f t="shared" si="22"/>
        <v>0</v>
      </c>
      <c r="S205" s="194">
        <v>0</v>
      </c>
      <c r="T205" s="195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293</v>
      </c>
      <c r="AT205" s="196" t="s">
        <v>172</v>
      </c>
      <c r="AU205" s="196" t="s">
        <v>88</v>
      </c>
      <c r="AY205" s="14" t="s">
        <v>170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4" t="s">
        <v>86</v>
      </c>
      <c r="BK205" s="197">
        <f t="shared" si="29"/>
        <v>0</v>
      </c>
      <c r="BL205" s="14" t="s">
        <v>293</v>
      </c>
      <c r="BM205" s="196" t="s">
        <v>1662</v>
      </c>
    </row>
    <row r="206" spans="1:65" s="2" customFormat="1" ht="24.2" customHeight="1">
      <c r="A206" s="31"/>
      <c r="B206" s="32"/>
      <c r="C206" s="184" t="s">
        <v>595</v>
      </c>
      <c r="D206" s="184" t="s">
        <v>172</v>
      </c>
      <c r="E206" s="185" t="s">
        <v>490</v>
      </c>
      <c r="F206" s="186" t="s">
        <v>491</v>
      </c>
      <c r="G206" s="187" t="s">
        <v>264</v>
      </c>
      <c r="H206" s="188">
        <v>1</v>
      </c>
      <c r="I206" s="189"/>
      <c r="J206" s="190">
        <f t="shared" si="20"/>
        <v>0</v>
      </c>
      <c r="K206" s="191"/>
      <c r="L206" s="36"/>
      <c r="M206" s="192" t="s">
        <v>1</v>
      </c>
      <c r="N206" s="193" t="s">
        <v>43</v>
      </c>
      <c r="O206" s="68"/>
      <c r="P206" s="194">
        <f t="shared" si="21"/>
        <v>0</v>
      </c>
      <c r="Q206" s="194">
        <v>0</v>
      </c>
      <c r="R206" s="194">
        <f t="shared" si="22"/>
        <v>0</v>
      </c>
      <c r="S206" s="194">
        <v>0</v>
      </c>
      <c r="T206" s="195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293</v>
      </c>
      <c r="AT206" s="196" t="s">
        <v>172</v>
      </c>
      <c r="AU206" s="196" t="s">
        <v>88</v>
      </c>
      <c r="AY206" s="14" t="s">
        <v>170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4" t="s">
        <v>86</v>
      </c>
      <c r="BK206" s="197">
        <f t="shared" si="29"/>
        <v>0</v>
      </c>
      <c r="BL206" s="14" t="s">
        <v>293</v>
      </c>
      <c r="BM206" s="196" t="s">
        <v>1663</v>
      </c>
    </row>
    <row r="207" spans="1:65" s="2" customFormat="1" ht="37.9" customHeight="1">
      <c r="A207" s="31"/>
      <c r="B207" s="32"/>
      <c r="C207" s="184" t="s">
        <v>597</v>
      </c>
      <c r="D207" s="184" t="s">
        <v>172</v>
      </c>
      <c r="E207" s="185" t="s">
        <v>494</v>
      </c>
      <c r="F207" s="186" t="s">
        <v>495</v>
      </c>
      <c r="G207" s="187" t="s">
        <v>264</v>
      </c>
      <c r="H207" s="188">
        <v>1</v>
      </c>
      <c r="I207" s="189"/>
      <c r="J207" s="190">
        <f t="shared" si="20"/>
        <v>0</v>
      </c>
      <c r="K207" s="191"/>
      <c r="L207" s="36"/>
      <c r="M207" s="192" t="s">
        <v>1</v>
      </c>
      <c r="N207" s="193" t="s">
        <v>43</v>
      </c>
      <c r="O207" s="68"/>
      <c r="P207" s="194">
        <f t="shared" si="21"/>
        <v>0</v>
      </c>
      <c r="Q207" s="194">
        <v>0</v>
      </c>
      <c r="R207" s="194">
        <f t="shared" si="22"/>
        <v>0</v>
      </c>
      <c r="S207" s="194">
        <v>0</v>
      </c>
      <c r="T207" s="195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293</v>
      </c>
      <c r="AT207" s="196" t="s">
        <v>172</v>
      </c>
      <c r="AU207" s="196" t="s">
        <v>88</v>
      </c>
      <c r="AY207" s="14" t="s">
        <v>170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4" t="s">
        <v>86</v>
      </c>
      <c r="BK207" s="197">
        <f t="shared" si="29"/>
        <v>0</v>
      </c>
      <c r="BL207" s="14" t="s">
        <v>293</v>
      </c>
      <c r="BM207" s="196" t="s">
        <v>1664</v>
      </c>
    </row>
    <row r="208" spans="1:65" s="2" customFormat="1" ht="14.45" customHeight="1">
      <c r="A208" s="31"/>
      <c r="B208" s="32"/>
      <c r="C208" s="184" t="s">
        <v>599</v>
      </c>
      <c r="D208" s="184" t="s">
        <v>172</v>
      </c>
      <c r="E208" s="185" t="s">
        <v>498</v>
      </c>
      <c r="F208" s="186" t="s">
        <v>499</v>
      </c>
      <c r="G208" s="187" t="s">
        <v>264</v>
      </c>
      <c r="H208" s="188">
        <v>1</v>
      </c>
      <c r="I208" s="189"/>
      <c r="J208" s="190">
        <f t="shared" si="20"/>
        <v>0</v>
      </c>
      <c r="K208" s="191"/>
      <c r="L208" s="36"/>
      <c r="M208" s="192" t="s">
        <v>1</v>
      </c>
      <c r="N208" s="193" t="s">
        <v>43</v>
      </c>
      <c r="O208" s="68"/>
      <c r="P208" s="194">
        <f t="shared" si="21"/>
        <v>0</v>
      </c>
      <c r="Q208" s="194">
        <v>0</v>
      </c>
      <c r="R208" s="194">
        <f t="shared" si="22"/>
        <v>0</v>
      </c>
      <c r="S208" s="194">
        <v>0</v>
      </c>
      <c r="T208" s="195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293</v>
      </c>
      <c r="AT208" s="196" t="s">
        <v>172</v>
      </c>
      <c r="AU208" s="196" t="s">
        <v>88</v>
      </c>
      <c r="AY208" s="14" t="s">
        <v>170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4" t="s">
        <v>86</v>
      </c>
      <c r="BK208" s="197">
        <f t="shared" si="29"/>
        <v>0</v>
      </c>
      <c r="BL208" s="14" t="s">
        <v>293</v>
      </c>
      <c r="BM208" s="196" t="s">
        <v>1665</v>
      </c>
    </row>
    <row r="209" spans="1:65" s="2" customFormat="1" ht="37.9" customHeight="1">
      <c r="A209" s="31"/>
      <c r="B209" s="32"/>
      <c r="C209" s="184" t="s">
        <v>605</v>
      </c>
      <c r="D209" s="184" t="s">
        <v>172</v>
      </c>
      <c r="E209" s="185" t="s">
        <v>300</v>
      </c>
      <c r="F209" s="186" t="s">
        <v>301</v>
      </c>
      <c r="G209" s="187" t="s">
        <v>264</v>
      </c>
      <c r="H209" s="188">
        <v>1</v>
      </c>
      <c r="I209" s="189"/>
      <c r="J209" s="190">
        <f t="shared" si="20"/>
        <v>0</v>
      </c>
      <c r="K209" s="191"/>
      <c r="L209" s="36"/>
      <c r="M209" s="192" t="s">
        <v>1</v>
      </c>
      <c r="N209" s="193" t="s">
        <v>43</v>
      </c>
      <c r="O209" s="68"/>
      <c r="P209" s="194">
        <f t="shared" si="21"/>
        <v>0</v>
      </c>
      <c r="Q209" s="194">
        <v>0</v>
      </c>
      <c r="R209" s="194">
        <f t="shared" si="22"/>
        <v>0</v>
      </c>
      <c r="S209" s="194">
        <v>0</v>
      </c>
      <c r="T209" s="195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293</v>
      </c>
      <c r="AT209" s="196" t="s">
        <v>172</v>
      </c>
      <c r="AU209" s="196" t="s">
        <v>88</v>
      </c>
      <c r="AY209" s="14" t="s">
        <v>170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4" t="s">
        <v>86</v>
      </c>
      <c r="BK209" s="197">
        <f t="shared" si="29"/>
        <v>0</v>
      </c>
      <c r="BL209" s="14" t="s">
        <v>293</v>
      </c>
      <c r="BM209" s="196" t="s">
        <v>1666</v>
      </c>
    </row>
    <row r="210" spans="1:65" s="2" customFormat="1" ht="37.9" customHeight="1">
      <c r="A210" s="31"/>
      <c r="B210" s="32"/>
      <c r="C210" s="184" t="s">
        <v>607</v>
      </c>
      <c r="D210" s="184" t="s">
        <v>172</v>
      </c>
      <c r="E210" s="185" t="s">
        <v>304</v>
      </c>
      <c r="F210" s="186" t="s">
        <v>305</v>
      </c>
      <c r="G210" s="187" t="s">
        <v>264</v>
      </c>
      <c r="H210" s="188">
        <v>1</v>
      </c>
      <c r="I210" s="189"/>
      <c r="J210" s="190">
        <f t="shared" si="20"/>
        <v>0</v>
      </c>
      <c r="K210" s="191"/>
      <c r="L210" s="36"/>
      <c r="M210" s="192" t="s">
        <v>1</v>
      </c>
      <c r="N210" s="193" t="s">
        <v>43</v>
      </c>
      <c r="O210" s="68"/>
      <c r="P210" s="194">
        <f t="shared" si="21"/>
        <v>0</v>
      </c>
      <c r="Q210" s="194">
        <v>0</v>
      </c>
      <c r="R210" s="194">
        <f t="shared" si="22"/>
        <v>0</v>
      </c>
      <c r="S210" s="194">
        <v>0</v>
      </c>
      <c r="T210" s="195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293</v>
      </c>
      <c r="AT210" s="196" t="s">
        <v>172</v>
      </c>
      <c r="AU210" s="196" t="s">
        <v>88</v>
      </c>
      <c r="AY210" s="14" t="s">
        <v>170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4" t="s">
        <v>86</v>
      </c>
      <c r="BK210" s="197">
        <f t="shared" si="29"/>
        <v>0</v>
      </c>
      <c r="BL210" s="14" t="s">
        <v>293</v>
      </c>
      <c r="BM210" s="196" t="s">
        <v>1667</v>
      </c>
    </row>
    <row r="211" spans="1:65" s="2" customFormat="1" ht="24.2" customHeight="1">
      <c r="A211" s="31"/>
      <c r="B211" s="32"/>
      <c r="C211" s="184" t="s">
        <v>609</v>
      </c>
      <c r="D211" s="184" t="s">
        <v>172</v>
      </c>
      <c r="E211" s="185" t="s">
        <v>308</v>
      </c>
      <c r="F211" s="186" t="s">
        <v>309</v>
      </c>
      <c r="G211" s="187" t="s">
        <v>264</v>
      </c>
      <c r="H211" s="188">
        <v>1</v>
      </c>
      <c r="I211" s="189"/>
      <c r="J211" s="190">
        <f t="shared" si="20"/>
        <v>0</v>
      </c>
      <c r="K211" s="191"/>
      <c r="L211" s="36"/>
      <c r="M211" s="192" t="s">
        <v>1</v>
      </c>
      <c r="N211" s="193" t="s">
        <v>43</v>
      </c>
      <c r="O211" s="68"/>
      <c r="P211" s="194">
        <f t="shared" si="21"/>
        <v>0</v>
      </c>
      <c r="Q211" s="194">
        <v>0</v>
      </c>
      <c r="R211" s="194">
        <f t="shared" si="22"/>
        <v>0</v>
      </c>
      <c r="S211" s="194">
        <v>0</v>
      </c>
      <c r="T211" s="195">
        <f t="shared" si="2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293</v>
      </c>
      <c r="AT211" s="196" t="s">
        <v>172</v>
      </c>
      <c r="AU211" s="196" t="s">
        <v>88</v>
      </c>
      <c r="AY211" s="14" t="s">
        <v>170</v>
      </c>
      <c r="BE211" s="197">
        <f t="shared" si="24"/>
        <v>0</v>
      </c>
      <c r="BF211" s="197">
        <f t="shared" si="25"/>
        <v>0</v>
      </c>
      <c r="BG211" s="197">
        <f t="shared" si="26"/>
        <v>0</v>
      </c>
      <c r="BH211" s="197">
        <f t="shared" si="27"/>
        <v>0</v>
      </c>
      <c r="BI211" s="197">
        <f t="shared" si="28"/>
        <v>0</v>
      </c>
      <c r="BJ211" s="14" t="s">
        <v>86</v>
      </c>
      <c r="BK211" s="197">
        <f t="shared" si="29"/>
        <v>0</v>
      </c>
      <c r="BL211" s="14" t="s">
        <v>293</v>
      </c>
      <c r="BM211" s="196" t="s">
        <v>1668</v>
      </c>
    </row>
    <row r="212" spans="1:65" s="2" customFormat="1" ht="14.45" customHeight="1">
      <c r="A212" s="31"/>
      <c r="B212" s="32"/>
      <c r="C212" s="184" t="s">
        <v>611</v>
      </c>
      <c r="D212" s="184" t="s">
        <v>172</v>
      </c>
      <c r="E212" s="185" t="s">
        <v>312</v>
      </c>
      <c r="F212" s="186" t="s">
        <v>313</v>
      </c>
      <c r="G212" s="187" t="s">
        <v>264</v>
      </c>
      <c r="H212" s="188">
        <v>1</v>
      </c>
      <c r="I212" s="189"/>
      <c r="J212" s="190">
        <f t="shared" si="20"/>
        <v>0</v>
      </c>
      <c r="K212" s="191"/>
      <c r="L212" s="36"/>
      <c r="M212" s="209" t="s">
        <v>1</v>
      </c>
      <c r="N212" s="210" t="s">
        <v>43</v>
      </c>
      <c r="O212" s="211"/>
      <c r="P212" s="212">
        <f t="shared" si="21"/>
        <v>0</v>
      </c>
      <c r="Q212" s="212">
        <v>0</v>
      </c>
      <c r="R212" s="212">
        <f t="shared" si="22"/>
        <v>0</v>
      </c>
      <c r="S212" s="212">
        <v>0</v>
      </c>
      <c r="T212" s="213">
        <f t="shared" si="2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293</v>
      </c>
      <c r="AT212" s="196" t="s">
        <v>172</v>
      </c>
      <c r="AU212" s="196" t="s">
        <v>88</v>
      </c>
      <c r="AY212" s="14" t="s">
        <v>170</v>
      </c>
      <c r="BE212" s="197">
        <f t="shared" si="24"/>
        <v>0</v>
      </c>
      <c r="BF212" s="197">
        <f t="shared" si="25"/>
        <v>0</v>
      </c>
      <c r="BG212" s="197">
        <f t="shared" si="26"/>
        <v>0</v>
      </c>
      <c r="BH212" s="197">
        <f t="shared" si="27"/>
        <v>0</v>
      </c>
      <c r="BI212" s="197">
        <f t="shared" si="28"/>
        <v>0</v>
      </c>
      <c r="BJ212" s="14" t="s">
        <v>86</v>
      </c>
      <c r="BK212" s="197">
        <f t="shared" si="29"/>
        <v>0</v>
      </c>
      <c r="BL212" s="14" t="s">
        <v>293</v>
      </c>
      <c r="BM212" s="196" t="s">
        <v>1669</v>
      </c>
    </row>
    <row r="213" spans="1:65" s="2" customFormat="1" ht="6.95" customHeight="1">
      <c r="A213" s="3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36"/>
      <c r="M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</row>
  </sheetData>
  <sheetProtection algorithmName="SHA-512" hashValue="KUMc0DVzProLJ9XRkygCildAzfk4ud5Oek7gqgo37tmmAoZ9/PYVDE/JUDi9LLnuoSWzZGW9EELF3NmmE+sPiQ==" saltValue="VLAGCDPeZEBHSLQl2Gsy4qmR/7xHUiI+i/X6Jh1k+ZudcKLc1YCfxcoER0/nnYNi2f5wJ+M9FOLfm7mm/SZUBg==" spinCount="100000" sheet="1" objects="1" scenarios="1" formatColumns="0" formatRows="0" autoFilter="0"/>
  <autoFilter ref="C127:K212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118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1670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ROUND((SUM(BE126:BE255)),  2)</f>
        <v>0</v>
      </c>
      <c r="G33" s="31"/>
      <c r="H33" s="31"/>
      <c r="I33" s="121">
        <v>0.21</v>
      </c>
      <c r="J33" s="120">
        <f>ROUND(((SUM(BE126:BE255))*I33),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ROUND((SUM(BF126:BF255)),  2)</f>
        <v>0</v>
      </c>
      <c r="G34" s="31"/>
      <c r="H34" s="31"/>
      <c r="I34" s="121">
        <v>0.15</v>
      </c>
      <c r="J34" s="120">
        <f>ROUND(((SUM(BF126:BF255))*I34),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ROUND((SUM(BG126:BG255)),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ROUND((SUM(BH126:BH255)),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ROUND((SUM(BI126:BI255)),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06b - Kanalizace - stoky IV.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147</v>
      </c>
      <c r="E99" s="153"/>
      <c r="F99" s="153"/>
      <c r="G99" s="153"/>
      <c r="H99" s="153"/>
      <c r="I99" s="153"/>
      <c r="J99" s="154">
        <f>J160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1361</v>
      </c>
      <c r="E100" s="153"/>
      <c r="F100" s="153"/>
      <c r="G100" s="153"/>
      <c r="H100" s="153"/>
      <c r="I100" s="153"/>
      <c r="J100" s="154">
        <f>J162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761</v>
      </c>
      <c r="E101" s="153"/>
      <c r="F101" s="153"/>
      <c r="G101" s="153"/>
      <c r="H101" s="153"/>
      <c r="I101" s="153"/>
      <c r="J101" s="154">
        <f>J171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150</v>
      </c>
      <c r="E102" s="153"/>
      <c r="F102" s="153"/>
      <c r="G102" s="153"/>
      <c r="H102" s="153"/>
      <c r="I102" s="153"/>
      <c r="J102" s="154">
        <f>J225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1362</v>
      </c>
      <c r="E103" s="153"/>
      <c r="F103" s="153"/>
      <c r="G103" s="153"/>
      <c r="H103" s="153"/>
      <c r="I103" s="153"/>
      <c r="J103" s="154">
        <f>J233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1363</v>
      </c>
      <c r="E104" s="153"/>
      <c r="F104" s="153"/>
      <c r="G104" s="153"/>
      <c r="H104" s="153"/>
      <c r="I104" s="153"/>
      <c r="J104" s="154">
        <f>J236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1364</v>
      </c>
      <c r="E105" s="147"/>
      <c r="F105" s="147"/>
      <c r="G105" s="147"/>
      <c r="H105" s="147"/>
      <c r="I105" s="147"/>
      <c r="J105" s="148">
        <f>J243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154</v>
      </c>
      <c r="E106" s="153"/>
      <c r="F106" s="153"/>
      <c r="G106" s="153"/>
      <c r="H106" s="153"/>
      <c r="I106" s="153"/>
      <c r="J106" s="154">
        <f>J244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155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2" t="str">
        <f>E7</f>
        <v>Revitalizace sídliště Šumavská - Pod Vodojemem - III. a IV. Etapa</v>
      </c>
      <c r="F116" s="263"/>
      <c r="G116" s="263"/>
      <c r="H116" s="26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138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8" t="str">
        <f>E9</f>
        <v>06b - Kanalizace - stoky IV. etapa</v>
      </c>
      <c r="F118" s="264"/>
      <c r="G118" s="264"/>
      <c r="H118" s="264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 xml:space="preserve"> </v>
      </c>
      <c r="G120" s="33"/>
      <c r="H120" s="33"/>
      <c r="I120" s="26" t="s">
        <v>22</v>
      </c>
      <c r="J120" s="63" t="str">
        <f>IF(J12="","",J12)</f>
        <v>2. 11. 2021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Horažďovice</v>
      </c>
      <c r="G122" s="33"/>
      <c r="H122" s="33"/>
      <c r="I122" s="26" t="s">
        <v>32</v>
      </c>
      <c r="J122" s="29" t="str">
        <f>E21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30</v>
      </c>
      <c r="D123" s="33"/>
      <c r="E123" s="33"/>
      <c r="F123" s="24" t="str">
        <f>IF(E18="","",E18)</f>
        <v>Vyplň údaj</v>
      </c>
      <c r="G123" s="33"/>
      <c r="H123" s="33"/>
      <c r="I123" s="26" t="s">
        <v>35</v>
      </c>
      <c r="J123" s="29" t="str">
        <f>E24</f>
        <v>Pavel Matoušek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156</v>
      </c>
      <c r="D125" s="159" t="s">
        <v>63</v>
      </c>
      <c r="E125" s="159" t="s">
        <v>59</v>
      </c>
      <c r="F125" s="159" t="s">
        <v>60</v>
      </c>
      <c r="G125" s="159" t="s">
        <v>157</v>
      </c>
      <c r="H125" s="159" t="s">
        <v>158</v>
      </c>
      <c r="I125" s="159" t="s">
        <v>159</v>
      </c>
      <c r="J125" s="160" t="s">
        <v>142</v>
      </c>
      <c r="K125" s="161" t="s">
        <v>160</v>
      </c>
      <c r="L125" s="162"/>
      <c r="M125" s="72" t="s">
        <v>1</v>
      </c>
      <c r="N125" s="73" t="s">
        <v>42</v>
      </c>
      <c r="O125" s="73" t="s">
        <v>161</v>
      </c>
      <c r="P125" s="73" t="s">
        <v>162</v>
      </c>
      <c r="Q125" s="73" t="s">
        <v>163</v>
      </c>
      <c r="R125" s="73" t="s">
        <v>164</v>
      </c>
      <c r="S125" s="73" t="s">
        <v>165</v>
      </c>
      <c r="T125" s="74" t="s">
        <v>166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167</v>
      </c>
      <c r="D126" s="33"/>
      <c r="E126" s="33"/>
      <c r="F126" s="33"/>
      <c r="G126" s="33"/>
      <c r="H126" s="33"/>
      <c r="I126" s="33"/>
      <c r="J126" s="163">
        <f>BK126</f>
        <v>0</v>
      </c>
      <c r="K126" s="33"/>
      <c r="L126" s="36"/>
      <c r="M126" s="75"/>
      <c r="N126" s="164"/>
      <c r="O126" s="76"/>
      <c r="P126" s="165">
        <f>P127+P243</f>
        <v>0</v>
      </c>
      <c r="Q126" s="76"/>
      <c r="R126" s="165">
        <f>R127+R243</f>
        <v>122.0449582</v>
      </c>
      <c r="S126" s="76"/>
      <c r="T126" s="166">
        <f>T127+T243</f>
        <v>131.31119999999999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77</v>
      </c>
      <c r="AU126" s="14" t="s">
        <v>144</v>
      </c>
      <c r="BK126" s="167">
        <f>BK127+BK243</f>
        <v>0</v>
      </c>
    </row>
    <row r="127" spans="1:63" s="12" customFormat="1" ht="25.9" customHeight="1">
      <c r="B127" s="168"/>
      <c r="C127" s="169"/>
      <c r="D127" s="170" t="s">
        <v>77</v>
      </c>
      <c r="E127" s="171" t="s">
        <v>168</v>
      </c>
      <c r="F127" s="171" t="s">
        <v>169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P128+P160+P162+P171+P225+P233+P236</f>
        <v>0</v>
      </c>
      <c r="Q127" s="176"/>
      <c r="R127" s="177">
        <f>R128+R160+R162+R171+R225+R233+R236</f>
        <v>122.0449582</v>
      </c>
      <c r="S127" s="176"/>
      <c r="T127" s="178">
        <f>T128+T160+T162+T171+T225+T233+T236</f>
        <v>131.31119999999999</v>
      </c>
      <c r="AR127" s="179" t="s">
        <v>86</v>
      </c>
      <c r="AT127" s="180" t="s">
        <v>77</v>
      </c>
      <c r="AU127" s="180" t="s">
        <v>78</v>
      </c>
      <c r="AY127" s="179" t="s">
        <v>170</v>
      </c>
      <c r="BK127" s="181">
        <f>BK128+BK160+BK162+BK171+BK225+BK233+BK236</f>
        <v>0</v>
      </c>
    </row>
    <row r="128" spans="1:63" s="12" customFormat="1" ht="22.9" customHeight="1">
      <c r="B128" s="168"/>
      <c r="C128" s="169"/>
      <c r="D128" s="170" t="s">
        <v>77</v>
      </c>
      <c r="E128" s="182" t="s">
        <v>86</v>
      </c>
      <c r="F128" s="182" t="s">
        <v>171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SUM(P129:P159)</f>
        <v>0</v>
      </c>
      <c r="Q128" s="176"/>
      <c r="R128" s="177">
        <f>SUM(R129:R159)</f>
        <v>4.7454105800000006</v>
      </c>
      <c r="S128" s="176"/>
      <c r="T128" s="178">
        <f>SUM(T129:T159)</f>
        <v>0</v>
      </c>
      <c r="AR128" s="179" t="s">
        <v>86</v>
      </c>
      <c r="AT128" s="180" t="s">
        <v>77</v>
      </c>
      <c r="AU128" s="180" t="s">
        <v>86</v>
      </c>
      <c r="AY128" s="179" t="s">
        <v>170</v>
      </c>
      <c r="BK128" s="181">
        <f>SUM(BK129:BK159)</f>
        <v>0</v>
      </c>
    </row>
    <row r="129" spans="1:65" s="2" customFormat="1" ht="24.2" customHeight="1">
      <c r="A129" s="31"/>
      <c r="B129" s="32"/>
      <c r="C129" s="184" t="s">
        <v>86</v>
      </c>
      <c r="D129" s="184" t="s">
        <v>172</v>
      </c>
      <c r="E129" s="185" t="s">
        <v>1365</v>
      </c>
      <c r="F129" s="186" t="s">
        <v>1366</v>
      </c>
      <c r="G129" s="187" t="s">
        <v>222</v>
      </c>
      <c r="H129" s="188">
        <v>120</v>
      </c>
      <c r="I129" s="189"/>
      <c r="J129" s="190">
        <f t="shared" ref="J129:J159" si="0">ROUND(I129*H129,2)</f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ref="P129:P159" si="1">O129*H129</f>
        <v>0</v>
      </c>
      <c r="Q129" s="194">
        <v>0</v>
      </c>
      <c r="R129" s="194">
        <f t="shared" ref="R129:R159" si="2">Q129*H129</f>
        <v>0</v>
      </c>
      <c r="S129" s="194">
        <v>0</v>
      </c>
      <c r="T129" s="195">
        <f t="shared" ref="T129:T159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ref="BE129:BE159" si="4">IF(N129="základní",J129,0)</f>
        <v>0</v>
      </c>
      <c r="BF129" s="197">
        <f t="shared" ref="BF129:BF159" si="5">IF(N129="snížená",J129,0)</f>
        <v>0</v>
      </c>
      <c r="BG129" s="197">
        <f t="shared" ref="BG129:BG159" si="6">IF(N129="zákl. přenesená",J129,0)</f>
        <v>0</v>
      </c>
      <c r="BH129" s="197">
        <f t="shared" ref="BH129:BH159" si="7">IF(N129="sníž. přenesená",J129,0)</f>
        <v>0</v>
      </c>
      <c r="BI129" s="197">
        <f t="shared" ref="BI129:BI159" si="8">IF(N129="nulová",J129,0)</f>
        <v>0</v>
      </c>
      <c r="BJ129" s="14" t="s">
        <v>86</v>
      </c>
      <c r="BK129" s="197">
        <f t="shared" ref="BK129:BK159" si="9">ROUND(I129*H129,2)</f>
        <v>0</v>
      </c>
      <c r="BL129" s="14" t="s">
        <v>176</v>
      </c>
      <c r="BM129" s="196" t="s">
        <v>1671</v>
      </c>
    </row>
    <row r="130" spans="1:65" s="2" customFormat="1" ht="24.2" customHeight="1">
      <c r="A130" s="31"/>
      <c r="B130" s="32"/>
      <c r="C130" s="184" t="s">
        <v>88</v>
      </c>
      <c r="D130" s="184" t="s">
        <v>172</v>
      </c>
      <c r="E130" s="185" t="s">
        <v>1368</v>
      </c>
      <c r="F130" s="186" t="s">
        <v>1369</v>
      </c>
      <c r="G130" s="187" t="s">
        <v>1370</v>
      </c>
      <c r="H130" s="188">
        <v>10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1672</v>
      </c>
    </row>
    <row r="131" spans="1:65" s="2" customFormat="1" ht="24.2" customHeight="1">
      <c r="A131" s="31"/>
      <c r="B131" s="32"/>
      <c r="C131" s="184" t="s">
        <v>181</v>
      </c>
      <c r="D131" s="184" t="s">
        <v>172</v>
      </c>
      <c r="E131" s="185" t="s">
        <v>1534</v>
      </c>
      <c r="F131" s="186" t="s">
        <v>1535</v>
      </c>
      <c r="G131" s="187" t="s">
        <v>217</v>
      </c>
      <c r="H131" s="188">
        <v>16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8.6800000000000002E-3</v>
      </c>
      <c r="R131" s="194">
        <f t="shared" si="2"/>
        <v>0.13888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1673</v>
      </c>
    </row>
    <row r="132" spans="1:65" s="2" customFormat="1" ht="24.2" customHeight="1">
      <c r="A132" s="31"/>
      <c r="B132" s="32"/>
      <c r="C132" s="184" t="s">
        <v>176</v>
      </c>
      <c r="D132" s="184" t="s">
        <v>172</v>
      </c>
      <c r="E132" s="185" t="s">
        <v>1674</v>
      </c>
      <c r="F132" s="186" t="s">
        <v>1675</v>
      </c>
      <c r="G132" s="187" t="s">
        <v>217</v>
      </c>
      <c r="H132" s="188">
        <v>3.2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1.269E-2</v>
      </c>
      <c r="R132" s="194">
        <f t="shared" si="2"/>
        <v>4.0608000000000005E-2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1676</v>
      </c>
    </row>
    <row r="133" spans="1:65" s="2" customFormat="1" ht="24.2" customHeight="1">
      <c r="A133" s="31"/>
      <c r="B133" s="32"/>
      <c r="C133" s="184" t="s">
        <v>188</v>
      </c>
      <c r="D133" s="184" t="s">
        <v>172</v>
      </c>
      <c r="E133" s="185" t="s">
        <v>1372</v>
      </c>
      <c r="F133" s="186" t="s">
        <v>1373</v>
      </c>
      <c r="G133" s="187" t="s">
        <v>217</v>
      </c>
      <c r="H133" s="188">
        <v>30.4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3.6900000000000002E-2</v>
      </c>
      <c r="R133" s="194">
        <f t="shared" si="2"/>
        <v>1.1217600000000001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1677</v>
      </c>
    </row>
    <row r="134" spans="1:65" s="2" customFormat="1" ht="14.45" customHeight="1">
      <c r="A134" s="31"/>
      <c r="B134" s="32"/>
      <c r="C134" s="184" t="s">
        <v>193</v>
      </c>
      <c r="D134" s="184" t="s">
        <v>172</v>
      </c>
      <c r="E134" s="185" t="s">
        <v>1538</v>
      </c>
      <c r="F134" s="186" t="s">
        <v>1539</v>
      </c>
      <c r="G134" s="187" t="s">
        <v>175</v>
      </c>
      <c r="H134" s="188">
        <v>39.601999999999997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1678</v>
      </c>
    </row>
    <row r="135" spans="1:65" s="2" customFormat="1" ht="24.2" customHeight="1">
      <c r="A135" s="31"/>
      <c r="B135" s="32"/>
      <c r="C135" s="184" t="s">
        <v>199</v>
      </c>
      <c r="D135" s="184" t="s">
        <v>172</v>
      </c>
      <c r="E135" s="185" t="s">
        <v>1375</v>
      </c>
      <c r="F135" s="186" t="s">
        <v>1376</v>
      </c>
      <c r="G135" s="187" t="s">
        <v>175</v>
      </c>
      <c r="H135" s="188">
        <v>90.543999999999997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1679</v>
      </c>
    </row>
    <row r="136" spans="1:65" s="2" customFormat="1" ht="24.2" customHeight="1">
      <c r="A136" s="31"/>
      <c r="B136" s="32"/>
      <c r="C136" s="184" t="s">
        <v>204</v>
      </c>
      <c r="D136" s="184" t="s">
        <v>172</v>
      </c>
      <c r="E136" s="185" t="s">
        <v>1378</v>
      </c>
      <c r="F136" s="186" t="s">
        <v>1379</v>
      </c>
      <c r="G136" s="187" t="s">
        <v>175</v>
      </c>
      <c r="H136" s="188">
        <v>206.274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1680</v>
      </c>
    </row>
    <row r="137" spans="1:65" s="2" customFormat="1" ht="24.2" customHeight="1">
      <c r="A137" s="31"/>
      <c r="B137" s="32"/>
      <c r="C137" s="184" t="s">
        <v>209</v>
      </c>
      <c r="D137" s="184" t="s">
        <v>172</v>
      </c>
      <c r="E137" s="185" t="s">
        <v>1381</v>
      </c>
      <c r="F137" s="186" t="s">
        <v>1382</v>
      </c>
      <c r="G137" s="187" t="s">
        <v>175</v>
      </c>
      <c r="H137" s="188">
        <v>103.137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1681</v>
      </c>
    </row>
    <row r="138" spans="1:65" s="2" customFormat="1" ht="24.2" customHeight="1">
      <c r="A138" s="31"/>
      <c r="B138" s="32"/>
      <c r="C138" s="184" t="s">
        <v>214</v>
      </c>
      <c r="D138" s="184" t="s">
        <v>172</v>
      </c>
      <c r="E138" s="185" t="s">
        <v>1384</v>
      </c>
      <c r="F138" s="186" t="s">
        <v>1385</v>
      </c>
      <c r="G138" s="187" t="s">
        <v>175</v>
      </c>
      <c r="H138" s="188">
        <v>371.29199999999997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1682</v>
      </c>
    </row>
    <row r="139" spans="1:65" s="2" customFormat="1" ht="24.2" customHeight="1">
      <c r="A139" s="31"/>
      <c r="B139" s="32"/>
      <c r="C139" s="184" t="s">
        <v>219</v>
      </c>
      <c r="D139" s="184" t="s">
        <v>172</v>
      </c>
      <c r="E139" s="185" t="s">
        <v>1387</v>
      </c>
      <c r="F139" s="186" t="s">
        <v>1388</v>
      </c>
      <c r="G139" s="187" t="s">
        <v>175</v>
      </c>
      <c r="H139" s="188">
        <v>185.64599999999999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1683</v>
      </c>
    </row>
    <row r="140" spans="1:65" s="2" customFormat="1" ht="14.45" customHeight="1">
      <c r="A140" s="31"/>
      <c r="B140" s="32"/>
      <c r="C140" s="184" t="s">
        <v>225</v>
      </c>
      <c r="D140" s="184" t="s">
        <v>172</v>
      </c>
      <c r="E140" s="185" t="s">
        <v>1390</v>
      </c>
      <c r="F140" s="186" t="s">
        <v>1391</v>
      </c>
      <c r="G140" s="187" t="s">
        <v>175</v>
      </c>
      <c r="H140" s="188">
        <v>247.52799999999999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1.0460000000000001E-2</v>
      </c>
      <c r="R140" s="194">
        <f t="shared" si="2"/>
        <v>2.5891428800000003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1684</v>
      </c>
    </row>
    <row r="141" spans="1:65" s="2" customFormat="1" ht="14.45" customHeight="1">
      <c r="A141" s="31"/>
      <c r="B141" s="32"/>
      <c r="C141" s="184" t="s">
        <v>229</v>
      </c>
      <c r="D141" s="184" t="s">
        <v>172</v>
      </c>
      <c r="E141" s="185" t="s">
        <v>1551</v>
      </c>
      <c r="F141" s="186" t="s">
        <v>1552</v>
      </c>
      <c r="G141" s="187" t="s">
        <v>196</v>
      </c>
      <c r="H141" s="188">
        <v>126.35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8.4000000000000003E-4</v>
      </c>
      <c r="R141" s="194">
        <f t="shared" si="2"/>
        <v>0.10613400000000001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1685</v>
      </c>
    </row>
    <row r="142" spans="1:65" s="2" customFormat="1" ht="14.45" customHeight="1">
      <c r="A142" s="31"/>
      <c r="B142" s="32"/>
      <c r="C142" s="184" t="s">
        <v>233</v>
      </c>
      <c r="D142" s="184" t="s">
        <v>172</v>
      </c>
      <c r="E142" s="185" t="s">
        <v>1393</v>
      </c>
      <c r="F142" s="186" t="s">
        <v>1394</v>
      </c>
      <c r="G142" s="187" t="s">
        <v>196</v>
      </c>
      <c r="H142" s="188">
        <v>881.04200000000003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8.4999999999999995E-4</v>
      </c>
      <c r="R142" s="194">
        <f t="shared" si="2"/>
        <v>0.74888569999999999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1686</v>
      </c>
    </row>
    <row r="143" spans="1:65" s="2" customFormat="1" ht="24.2" customHeight="1">
      <c r="A143" s="31"/>
      <c r="B143" s="32"/>
      <c r="C143" s="184" t="s">
        <v>8</v>
      </c>
      <c r="D143" s="184" t="s">
        <v>172</v>
      </c>
      <c r="E143" s="185" t="s">
        <v>1555</v>
      </c>
      <c r="F143" s="186" t="s">
        <v>1556</v>
      </c>
      <c r="G143" s="187" t="s">
        <v>196</v>
      </c>
      <c r="H143" s="188">
        <v>126.35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1687</v>
      </c>
    </row>
    <row r="144" spans="1:65" s="2" customFormat="1" ht="24.2" customHeight="1">
      <c r="A144" s="31"/>
      <c r="B144" s="32"/>
      <c r="C144" s="184" t="s">
        <v>241</v>
      </c>
      <c r="D144" s="184" t="s">
        <v>172</v>
      </c>
      <c r="E144" s="185" t="s">
        <v>1396</v>
      </c>
      <c r="F144" s="186" t="s">
        <v>1397</v>
      </c>
      <c r="G144" s="187" t="s">
        <v>196</v>
      </c>
      <c r="H144" s="188">
        <v>881.04200000000003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1688</v>
      </c>
    </row>
    <row r="145" spans="1:65" s="2" customFormat="1" ht="24.2" customHeight="1">
      <c r="A145" s="31"/>
      <c r="B145" s="32"/>
      <c r="C145" s="184" t="s">
        <v>245</v>
      </c>
      <c r="D145" s="184" t="s">
        <v>172</v>
      </c>
      <c r="E145" s="185" t="s">
        <v>1399</v>
      </c>
      <c r="F145" s="186" t="s">
        <v>1400</v>
      </c>
      <c r="G145" s="187" t="s">
        <v>175</v>
      </c>
      <c r="H145" s="188">
        <v>288.78300000000002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1689</v>
      </c>
    </row>
    <row r="146" spans="1:65" s="2" customFormat="1" ht="24.2" customHeight="1">
      <c r="A146" s="31"/>
      <c r="B146" s="32"/>
      <c r="C146" s="184" t="s">
        <v>249</v>
      </c>
      <c r="D146" s="184" t="s">
        <v>172</v>
      </c>
      <c r="E146" s="185" t="s">
        <v>1402</v>
      </c>
      <c r="F146" s="186" t="s">
        <v>1403</v>
      </c>
      <c r="G146" s="187" t="s">
        <v>175</v>
      </c>
      <c r="H146" s="188">
        <v>123.764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1690</v>
      </c>
    </row>
    <row r="147" spans="1:65" s="2" customFormat="1" ht="24.2" customHeight="1">
      <c r="A147" s="31"/>
      <c r="B147" s="32"/>
      <c r="C147" s="184" t="s">
        <v>253</v>
      </c>
      <c r="D147" s="184" t="s">
        <v>172</v>
      </c>
      <c r="E147" s="185" t="s">
        <v>1565</v>
      </c>
      <c r="F147" s="186" t="s">
        <v>1566</v>
      </c>
      <c r="G147" s="187" t="s">
        <v>175</v>
      </c>
      <c r="H147" s="188">
        <v>39.601999999999997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1691</v>
      </c>
    </row>
    <row r="148" spans="1:65" s="2" customFormat="1" ht="24.2" customHeight="1">
      <c r="A148" s="31"/>
      <c r="B148" s="32"/>
      <c r="C148" s="184" t="s">
        <v>257</v>
      </c>
      <c r="D148" s="184" t="s">
        <v>172</v>
      </c>
      <c r="E148" s="185" t="s">
        <v>1405</v>
      </c>
      <c r="F148" s="186" t="s">
        <v>1406</v>
      </c>
      <c r="G148" s="187" t="s">
        <v>175</v>
      </c>
      <c r="H148" s="188">
        <v>471.178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1692</v>
      </c>
    </row>
    <row r="149" spans="1:65" s="2" customFormat="1" ht="24.2" customHeight="1">
      <c r="A149" s="31"/>
      <c r="B149" s="32"/>
      <c r="C149" s="184" t="s">
        <v>7</v>
      </c>
      <c r="D149" s="184" t="s">
        <v>172</v>
      </c>
      <c r="E149" s="185" t="s">
        <v>178</v>
      </c>
      <c r="F149" s="186" t="s">
        <v>179</v>
      </c>
      <c r="G149" s="187" t="s">
        <v>175</v>
      </c>
      <c r="H149" s="188">
        <v>290.78899999999999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1693</v>
      </c>
    </row>
    <row r="150" spans="1:65" s="2" customFormat="1" ht="24.2" customHeight="1">
      <c r="A150" s="31"/>
      <c r="B150" s="32"/>
      <c r="C150" s="184" t="s">
        <v>268</v>
      </c>
      <c r="D150" s="184" t="s">
        <v>172</v>
      </c>
      <c r="E150" s="185" t="s">
        <v>182</v>
      </c>
      <c r="F150" s="186" t="s">
        <v>183</v>
      </c>
      <c r="G150" s="187" t="s">
        <v>175</v>
      </c>
      <c r="H150" s="188">
        <v>2617.1010000000001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1694</v>
      </c>
    </row>
    <row r="151" spans="1:65" s="2" customFormat="1" ht="24.2" customHeight="1">
      <c r="A151" s="31"/>
      <c r="B151" s="32"/>
      <c r="C151" s="184" t="s">
        <v>272</v>
      </c>
      <c r="D151" s="184" t="s">
        <v>172</v>
      </c>
      <c r="E151" s="185" t="s">
        <v>1410</v>
      </c>
      <c r="F151" s="186" t="s">
        <v>1411</v>
      </c>
      <c r="G151" s="187" t="s">
        <v>175</v>
      </c>
      <c r="H151" s="188">
        <v>247.52799999999999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1695</v>
      </c>
    </row>
    <row r="152" spans="1:65" s="2" customFormat="1" ht="24.2" customHeight="1">
      <c r="A152" s="31"/>
      <c r="B152" s="32"/>
      <c r="C152" s="184" t="s">
        <v>276</v>
      </c>
      <c r="D152" s="184" t="s">
        <v>172</v>
      </c>
      <c r="E152" s="185" t="s">
        <v>1413</v>
      </c>
      <c r="F152" s="186" t="s">
        <v>1414</v>
      </c>
      <c r="G152" s="187" t="s">
        <v>175</v>
      </c>
      <c r="H152" s="188">
        <v>2227.752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176</v>
      </c>
      <c r="AT152" s="196" t="s">
        <v>172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1696</v>
      </c>
    </row>
    <row r="153" spans="1:65" s="2" customFormat="1" ht="14.45" customHeight="1">
      <c r="A153" s="31"/>
      <c r="B153" s="32"/>
      <c r="C153" s="184" t="s">
        <v>282</v>
      </c>
      <c r="D153" s="184" t="s">
        <v>172</v>
      </c>
      <c r="E153" s="185" t="s">
        <v>1416</v>
      </c>
      <c r="F153" s="186" t="s">
        <v>1417</v>
      </c>
      <c r="G153" s="187" t="s">
        <v>175</v>
      </c>
      <c r="H153" s="188">
        <v>235.589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176</v>
      </c>
      <c r="AT153" s="196" t="s">
        <v>172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1697</v>
      </c>
    </row>
    <row r="154" spans="1:65" s="2" customFormat="1" ht="14.45" customHeight="1">
      <c r="A154" s="31"/>
      <c r="B154" s="32"/>
      <c r="C154" s="184" t="s">
        <v>290</v>
      </c>
      <c r="D154" s="184" t="s">
        <v>172</v>
      </c>
      <c r="E154" s="185" t="s">
        <v>185</v>
      </c>
      <c r="F154" s="186" t="s">
        <v>186</v>
      </c>
      <c r="G154" s="187" t="s">
        <v>175</v>
      </c>
      <c r="H154" s="188">
        <v>864.69600000000003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43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176</v>
      </c>
      <c r="AT154" s="196" t="s">
        <v>172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176</v>
      </c>
      <c r="BM154" s="196" t="s">
        <v>1698</v>
      </c>
    </row>
    <row r="155" spans="1:65" s="2" customFormat="1" ht="24.2" customHeight="1">
      <c r="A155" s="31"/>
      <c r="B155" s="32"/>
      <c r="C155" s="184" t="s">
        <v>295</v>
      </c>
      <c r="D155" s="184" t="s">
        <v>172</v>
      </c>
      <c r="E155" s="185" t="s">
        <v>189</v>
      </c>
      <c r="F155" s="186" t="s">
        <v>190</v>
      </c>
      <c r="G155" s="187" t="s">
        <v>191</v>
      </c>
      <c r="H155" s="188">
        <v>538.31700000000001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43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176</v>
      </c>
      <c r="AT155" s="196" t="s">
        <v>172</v>
      </c>
      <c r="AU155" s="196" t="s">
        <v>88</v>
      </c>
      <c r="AY155" s="14" t="s">
        <v>170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86</v>
      </c>
      <c r="BK155" s="197">
        <f t="shared" si="9"/>
        <v>0</v>
      </c>
      <c r="BL155" s="14" t="s">
        <v>176</v>
      </c>
      <c r="BM155" s="196" t="s">
        <v>1699</v>
      </c>
    </row>
    <row r="156" spans="1:65" s="2" customFormat="1" ht="24.2" customHeight="1">
      <c r="A156" s="31"/>
      <c r="B156" s="32"/>
      <c r="C156" s="184" t="s">
        <v>422</v>
      </c>
      <c r="D156" s="184" t="s">
        <v>172</v>
      </c>
      <c r="E156" s="185" t="s">
        <v>1421</v>
      </c>
      <c r="F156" s="186" t="s">
        <v>1422</v>
      </c>
      <c r="G156" s="187" t="s">
        <v>175</v>
      </c>
      <c r="H156" s="188">
        <v>471.17899999999997</v>
      </c>
      <c r="I156" s="189"/>
      <c r="J156" s="190">
        <f t="shared" si="0"/>
        <v>0</v>
      </c>
      <c r="K156" s="191"/>
      <c r="L156" s="36"/>
      <c r="M156" s="192" t="s">
        <v>1</v>
      </c>
      <c r="N156" s="193" t="s">
        <v>43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176</v>
      </c>
      <c r="AT156" s="196" t="s">
        <v>172</v>
      </c>
      <c r="AU156" s="196" t="s">
        <v>88</v>
      </c>
      <c r="AY156" s="14" t="s">
        <v>170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86</v>
      </c>
      <c r="BK156" s="197">
        <f t="shared" si="9"/>
        <v>0</v>
      </c>
      <c r="BL156" s="14" t="s">
        <v>176</v>
      </c>
      <c r="BM156" s="196" t="s">
        <v>1700</v>
      </c>
    </row>
    <row r="157" spans="1:65" s="2" customFormat="1" ht="14.45" customHeight="1">
      <c r="A157" s="31"/>
      <c r="B157" s="32"/>
      <c r="C157" s="198" t="s">
        <v>426</v>
      </c>
      <c r="D157" s="198" t="s">
        <v>210</v>
      </c>
      <c r="E157" s="199" t="s">
        <v>1424</v>
      </c>
      <c r="F157" s="200" t="s">
        <v>1425</v>
      </c>
      <c r="G157" s="201" t="s">
        <v>191</v>
      </c>
      <c r="H157" s="202">
        <v>471.18</v>
      </c>
      <c r="I157" s="203"/>
      <c r="J157" s="204">
        <f t="shared" si="0"/>
        <v>0</v>
      </c>
      <c r="K157" s="205"/>
      <c r="L157" s="206"/>
      <c r="M157" s="207" t="s">
        <v>1</v>
      </c>
      <c r="N157" s="208" t="s">
        <v>43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204</v>
      </c>
      <c r="AT157" s="196" t="s">
        <v>210</v>
      </c>
      <c r="AU157" s="196" t="s">
        <v>88</v>
      </c>
      <c r="AY157" s="14" t="s">
        <v>170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86</v>
      </c>
      <c r="BK157" s="197">
        <f t="shared" si="9"/>
        <v>0</v>
      </c>
      <c r="BL157" s="14" t="s">
        <v>176</v>
      </c>
      <c r="BM157" s="196" t="s">
        <v>1701</v>
      </c>
    </row>
    <row r="158" spans="1:65" s="2" customFormat="1" ht="24.2" customHeight="1">
      <c r="A158" s="31"/>
      <c r="B158" s="32"/>
      <c r="C158" s="184" t="s">
        <v>430</v>
      </c>
      <c r="D158" s="184" t="s">
        <v>172</v>
      </c>
      <c r="E158" s="185" t="s">
        <v>1427</v>
      </c>
      <c r="F158" s="186" t="s">
        <v>1428</v>
      </c>
      <c r="G158" s="187" t="s">
        <v>175</v>
      </c>
      <c r="H158" s="188">
        <v>193.077</v>
      </c>
      <c r="I158" s="189"/>
      <c r="J158" s="190">
        <f t="shared" si="0"/>
        <v>0</v>
      </c>
      <c r="K158" s="191"/>
      <c r="L158" s="36"/>
      <c r="M158" s="192" t="s">
        <v>1</v>
      </c>
      <c r="N158" s="193" t="s">
        <v>43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176</v>
      </c>
      <c r="AT158" s="196" t="s">
        <v>172</v>
      </c>
      <c r="AU158" s="196" t="s">
        <v>88</v>
      </c>
      <c r="AY158" s="14" t="s">
        <v>170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86</v>
      </c>
      <c r="BK158" s="197">
        <f t="shared" si="9"/>
        <v>0</v>
      </c>
      <c r="BL158" s="14" t="s">
        <v>176</v>
      </c>
      <c r="BM158" s="196" t="s">
        <v>1702</v>
      </c>
    </row>
    <row r="159" spans="1:65" s="2" customFormat="1" ht="14.45" customHeight="1">
      <c r="A159" s="31"/>
      <c r="B159" s="32"/>
      <c r="C159" s="198" t="s">
        <v>434</v>
      </c>
      <c r="D159" s="198" t="s">
        <v>210</v>
      </c>
      <c r="E159" s="199" t="s">
        <v>1430</v>
      </c>
      <c r="F159" s="200" t="s">
        <v>1431</v>
      </c>
      <c r="G159" s="201" t="s">
        <v>191</v>
      </c>
      <c r="H159" s="202">
        <v>386.154</v>
      </c>
      <c r="I159" s="203"/>
      <c r="J159" s="204">
        <f t="shared" si="0"/>
        <v>0</v>
      </c>
      <c r="K159" s="205"/>
      <c r="L159" s="206"/>
      <c r="M159" s="207" t="s">
        <v>1</v>
      </c>
      <c r="N159" s="208" t="s">
        <v>43</v>
      </c>
      <c r="O159" s="68"/>
      <c r="P159" s="194">
        <f t="shared" si="1"/>
        <v>0</v>
      </c>
      <c r="Q159" s="194">
        <v>0</v>
      </c>
      <c r="R159" s="194">
        <f t="shared" si="2"/>
        <v>0</v>
      </c>
      <c r="S159" s="194">
        <v>0</v>
      </c>
      <c r="T159" s="195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204</v>
      </c>
      <c r="AT159" s="196" t="s">
        <v>210</v>
      </c>
      <c r="AU159" s="196" t="s">
        <v>88</v>
      </c>
      <c r="AY159" s="14" t="s">
        <v>170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86</v>
      </c>
      <c r="BK159" s="197">
        <f t="shared" si="9"/>
        <v>0</v>
      </c>
      <c r="BL159" s="14" t="s">
        <v>176</v>
      </c>
      <c r="BM159" s="196" t="s">
        <v>1703</v>
      </c>
    </row>
    <row r="160" spans="1:65" s="12" customFormat="1" ht="22.9" customHeight="1">
      <c r="B160" s="168"/>
      <c r="C160" s="169"/>
      <c r="D160" s="170" t="s">
        <v>77</v>
      </c>
      <c r="E160" s="182" t="s">
        <v>88</v>
      </c>
      <c r="F160" s="182" t="s">
        <v>198</v>
      </c>
      <c r="G160" s="169"/>
      <c r="H160" s="169"/>
      <c r="I160" s="172"/>
      <c r="J160" s="183">
        <f>BK160</f>
        <v>0</v>
      </c>
      <c r="K160" s="169"/>
      <c r="L160" s="174"/>
      <c r="M160" s="175"/>
      <c r="N160" s="176"/>
      <c r="O160" s="176"/>
      <c r="P160" s="177">
        <f>P161</f>
        <v>0</v>
      </c>
      <c r="Q160" s="176"/>
      <c r="R160" s="177">
        <f>R161</f>
        <v>60.598412199999991</v>
      </c>
      <c r="S160" s="176"/>
      <c r="T160" s="178">
        <f>T161</f>
        <v>0</v>
      </c>
      <c r="AR160" s="179" t="s">
        <v>86</v>
      </c>
      <c r="AT160" s="180" t="s">
        <v>77</v>
      </c>
      <c r="AU160" s="180" t="s">
        <v>86</v>
      </c>
      <c r="AY160" s="179" t="s">
        <v>170</v>
      </c>
      <c r="BK160" s="181">
        <f>BK161</f>
        <v>0</v>
      </c>
    </row>
    <row r="161" spans="1:65" s="2" customFormat="1" ht="24.2" customHeight="1">
      <c r="A161" s="31"/>
      <c r="B161" s="32"/>
      <c r="C161" s="184" t="s">
        <v>438</v>
      </c>
      <c r="D161" s="184" t="s">
        <v>172</v>
      </c>
      <c r="E161" s="185" t="s">
        <v>1433</v>
      </c>
      <c r="F161" s="186" t="s">
        <v>1434</v>
      </c>
      <c r="G161" s="187" t="s">
        <v>217</v>
      </c>
      <c r="H161" s="188">
        <v>267.45999999999998</v>
      </c>
      <c r="I161" s="189"/>
      <c r="J161" s="190">
        <f>ROUND(I161*H161,2)</f>
        <v>0</v>
      </c>
      <c r="K161" s="191"/>
      <c r="L161" s="36"/>
      <c r="M161" s="192" t="s">
        <v>1</v>
      </c>
      <c r="N161" s="193" t="s">
        <v>43</v>
      </c>
      <c r="O161" s="68"/>
      <c r="P161" s="194">
        <f>O161*H161</f>
        <v>0</v>
      </c>
      <c r="Q161" s="194">
        <v>0.22656999999999999</v>
      </c>
      <c r="R161" s="194">
        <f>Q161*H161</f>
        <v>60.598412199999991</v>
      </c>
      <c r="S161" s="194">
        <v>0</v>
      </c>
      <c r="T161" s="19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176</v>
      </c>
      <c r="AT161" s="196" t="s">
        <v>172</v>
      </c>
      <c r="AU161" s="196" t="s">
        <v>88</v>
      </c>
      <c r="AY161" s="14" t="s">
        <v>170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4" t="s">
        <v>86</v>
      </c>
      <c r="BK161" s="197">
        <f>ROUND(I161*H161,2)</f>
        <v>0</v>
      </c>
      <c r="BL161" s="14" t="s">
        <v>176</v>
      </c>
      <c r="BM161" s="196" t="s">
        <v>1704</v>
      </c>
    </row>
    <row r="162" spans="1:65" s="12" customFormat="1" ht="22.9" customHeight="1">
      <c r="B162" s="168"/>
      <c r="C162" s="169"/>
      <c r="D162" s="170" t="s">
        <v>77</v>
      </c>
      <c r="E162" s="182" t="s">
        <v>176</v>
      </c>
      <c r="F162" s="182" t="s">
        <v>1436</v>
      </c>
      <c r="G162" s="169"/>
      <c r="H162" s="169"/>
      <c r="I162" s="172"/>
      <c r="J162" s="183">
        <f>BK162</f>
        <v>0</v>
      </c>
      <c r="K162" s="169"/>
      <c r="L162" s="174"/>
      <c r="M162" s="175"/>
      <c r="N162" s="176"/>
      <c r="O162" s="176"/>
      <c r="P162" s="177">
        <f>SUM(P163:P170)</f>
        <v>0</v>
      </c>
      <c r="Q162" s="176"/>
      <c r="R162" s="177">
        <f>SUM(R163:R170)</f>
        <v>0.65637999999999996</v>
      </c>
      <c r="S162" s="176"/>
      <c r="T162" s="178">
        <f>SUM(T163:T170)</f>
        <v>0</v>
      </c>
      <c r="AR162" s="179" t="s">
        <v>86</v>
      </c>
      <c r="AT162" s="180" t="s">
        <v>77</v>
      </c>
      <c r="AU162" s="180" t="s">
        <v>86</v>
      </c>
      <c r="AY162" s="179" t="s">
        <v>170</v>
      </c>
      <c r="BK162" s="181">
        <f>SUM(BK163:BK170)</f>
        <v>0</v>
      </c>
    </row>
    <row r="163" spans="1:65" s="2" customFormat="1" ht="24.2" customHeight="1">
      <c r="A163" s="31"/>
      <c r="B163" s="32"/>
      <c r="C163" s="184" t="s">
        <v>442</v>
      </c>
      <c r="D163" s="184" t="s">
        <v>172</v>
      </c>
      <c r="E163" s="185" t="s">
        <v>1437</v>
      </c>
      <c r="F163" s="186" t="s">
        <v>1438</v>
      </c>
      <c r="G163" s="187" t="s">
        <v>175</v>
      </c>
      <c r="H163" s="188">
        <v>32.512</v>
      </c>
      <c r="I163" s="189"/>
      <c r="J163" s="190">
        <f t="shared" ref="J163:J170" si="10">ROUND(I163*H163,2)</f>
        <v>0</v>
      </c>
      <c r="K163" s="191"/>
      <c r="L163" s="36"/>
      <c r="M163" s="192" t="s">
        <v>1</v>
      </c>
      <c r="N163" s="193" t="s">
        <v>43</v>
      </c>
      <c r="O163" s="68"/>
      <c r="P163" s="194">
        <f t="shared" ref="P163:P170" si="11">O163*H163</f>
        <v>0</v>
      </c>
      <c r="Q163" s="194">
        <v>0</v>
      </c>
      <c r="R163" s="194">
        <f t="shared" ref="R163:R170" si="12">Q163*H163</f>
        <v>0</v>
      </c>
      <c r="S163" s="194">
        <v>0</v>
      </c>
      <c r="T163" s="195">
        <f t="shared" ref="T163:T170" si="13"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176</v>
      </c>
      <c r="AT163" s="196" t="s">
        <v>172</v>
      </c>
      <c r="AU163" s="196" t="s">
        <v>88</v>
      </c>
      <c r="AY163" s="14" t="s">
        <v>170</v>
      </c>
      <c r="BE163" s="197">
        <f t="shared" ref="BE163:BE170" si="14">IF(N163="základní",J163,0)</f>
        <v>0</v>
      </c>
      <c r="BF163" s="197">
        <f t="shared" ref="BF163:BF170" si="15">IF(N163="snížená",J163,0)</f>
        <v>0</v>
      </c>
      <c r="BG163" s="197">
        <f t="shared" ref="BG163:BG170" si="16">IF(N163="zákl. přenesená",J163,0)</f>
        <v>0</v>
      </c>
      <c r="BH163" s="197">
        <f t="shared" ref="BH163:BH170" si="17">IF(N163="sníž. přenesená",J163,0)</f>
        <v>0</v>
      </c>
      <c r="BI163" s="197">
        <f t="shared" ref="BI163:BI170" si="18">IF(N163="nulová",J163,0)</f>
        <v>0</v>
      </c>
      <c r="BJ163" s="14" t="s">
        <v>86</v>
      </c>
      <c r="BK163" s="197">
        <f t="shared" ref="BK163:BK170" si="19">ROUND(I163*H163,2)</f>
        <v>0</v>
      </c>
      <c r="BL163" s="14" t="s">
        <v>176</v>
      </c>
      <c r="BM163" s="196" t="s">
        <v>1705</v>
      </c>
    </row>
    <row r="164" spans="1:65" s="2" customFormat="1" ht="14.45" customHeight="1">
      <c r="A164" s="31"/>
      <c r="B164" s="32"/>
      <c r="C164" s="184" t="s">
        <v>446</v>
      </c>
      <c r="D164" s="184" t="s">
        <v>172</v>
      </c>
      <c r="E164" s="185" t="s">
        <v>1440</v>
      </c>
      <c r="F164" s="186" t="s">
        <v>1441</v>
      </c>
      <c r="G164" s="187" t="s">
        <v>207</v>
      </c>
      <c r="H164" s="188">
        <v>9</v>
      </c>
      <c r="I164" s="189"/>
      <c r="J164" s="190">
        <f t="shared" si="10"/>
        <v>0</v>
      </c>
      <c r="K164" s="191"/>
      <c r="L164" s="36"/>
      <c r="M164" s="192" t="s">
        <v>1</v>
      </c>
      <c r="N164" s="193" t="s">
        <v>43</v>
      </c>
      <c r="O164" s="68"/>
      <c r="P164" s="194">
        <f t="shared" si="11"/>
        <v>0</v>
      </c>
      <c r="Q164" s="194">
        <v>6.6E-3</v>
      </c>
      <c r="R164" s="194">
        <f t="shared" si="12"/>
        <v>5.9400000000000001E-2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176</v>
      </c>
      <c r="AT164" s="196" t="s">
        <v>172</v>
      </c>
      <c r="AU164" s="196" t="s">
        <v>88</v>
      </c>
      <c r="AY164" s="14" t="s">
        <v>170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86</v>
      </c>
      <c r="BK164" s="197">
        <f t="shared" si="19"/>
        <v>0</v>
      </c>
      <c r="BL164" s="14" t="s">
        <v>176</v>
      </c>
      <c r="BM164" s="196" t="s">
        <v>1706</v>
      </c>
    </row>
    <row r="165" spans="1:65" s="2" customFormat="1" ht="24.2" customHeight="1">
      <c r="A165" s="31"/>
      <c r="B165" s="32"/>
      <c r="C165" s="198" t="s">
        <v>450</v>
      </c>
      <c r="D165" s="198" t="s">
        <v>210</v>
      </c>
      <c r="E165" s="199" t="s">
        <v>1707</v>
      </c>
      <c r="F165" s="200" t="s">
        <v>1708</v>
      </c>
      <c r="G165" s="201" t="s">
        <v>207</v>
      </c>
      <c r="H165" s="202">
        <v>2.02</v>
      </c>
      <c r="I165" s="203"/>
      <c r="J165" s="204">
        <f t="shared" si="10"/>
        <v>0</v>
      </c>
      <c r="K165" s="205"/>
      <c r="L165" s="206"/>
      <c r="M165" s="207" t="s">
        <v>1</v>
      </c>
      <c r="N165" s="208" t="s">
        <v>43</v>
      </c>
      <c r="O165" s="68"/>
      <c r="P165" s="194">
        <f t="shared" si="11"/>
        <v>0</v>
      </c>
      <c r="Q165" s="194">
        <v>2.8000000000000001E-2</v>
      </c>
      <c r="R165" s="194">
        <f t="shared" si="12"/>
        <v>5.6559999999999999E-2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204</v>
      </c>
      <c r="AT165" s="196" t="s">
        <v>210</v>
      </c>
      <c r="AU165" s="196" t="s">
        <v>88</v>
      </c>
      <c r="AY165" s="14" t="s">
        <v>170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86</v>
      </c>
      <c r="BK165" s="197">
        <f t="shared" si="19"/>
        <v>0</v>
      </c>
      <c r="BL165" s="14" t="s">
        <v>176</v>
      </c>
      <c r="BM165" s="196" t="s">
        <v>1709</v>
      </c>
    </row>
    <row r="166" spans="1:65" s="2" customFormat="1" ht="24.2" customHeight="1">
      <c r="A166" s="31"/>
      <c r="B166" s="32"/>
      <c r="C166" s="198" t="s">
        <v>454</v>
      </c>
      <c r="D166" s="198" t="s">
        <v>210</v>
      </c>
      <c r="E166" s="199" t="s">
        <v>1710</v>
      </c>
      <c r="F166" s="200" t="s">
        <v>1711</v>
      </c>
      <c r="G166" s="201" t="s">
        <v>207</v>
      </c>
      <c r="H166" s="202">
        <v>3.03</v>
      </c>
      <c r="I166" s="203"/>
      <c r="J166" s="204">
        <f t="shared" si="10"/>
        <v>0</v>
      </c>
      <c r="K166" s="205"/>
      <c r="L166" s="206"/>
      <c r="M166" s="207" t="s">
        <v>1</v>
      </c>
      <c r="N166" s="208" t="s">
        <v>43</v>
      </c>
      <c r="O166" s="68"/>
      <c r="P166" s="194">
        <f t="shared" si="11"/>
        <v>0</v>
      </c>
      <c r="Q166" s="194">
        <v>3.9E-2</v>
      </c>
      <c r="R166" s="194">
        <f t="shared" si="12"/>
        <v>0.11817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204</v>
      </c>
      <c r="AT166" s="196" t="s">
        <v>210</v>
      </c>
      <c r="AU166" s="196" t="s">
        <v>88</v>
      </c>
      <c r="AY166" s="14" t="s">
        <v>170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86</v>
      </c>
      <c r="BK166" s="197">
        <f t="shared" si="19"/>
        <v>0</v>
      </c>
      <c r="BL166" s="14" t="s">
        <v>176</v>
      </c>
      <c r="BM166" s="196" t="s">
        <v>1712</v>
      </c>
    </row>
    <row r="167" spans="1:65" s="2" customFormat="1" ht="24.2" customHeight="1">
      <c r="A167" s="31"/>
      <c r="B167" s="32"/>
      <c r="C167" s="198" t="s">
        <v>299</v>
      </c>
      <c r="D167" s="198" t="s">
        <v>210</v>
      </c>
      <c r="E167" s="199" t="s">
        <v>1713</v>
      </c>
      <c r="F167" s="200" t="s">
        <v>1714</v>
      </c>
      <c r="G167" s="201" t="s">
        <v>207</v>
      </c>
      <c r="H167" s="202">
        <v>1.01</v>
      </c>
      <c r="I167" s="203"/>
      <c r="J167" s="204">
        <f t="shared" si="10"/>
        <v>0</v>
      </c>
      <c r="K167" s="205"/>
      <c r="L167" s="206"/>
      <c r="M167" s="207" t="s">
        <v>1</v>
      </c>
      <c r="N167" s="208" t="s">
        <v>43</v>
      </c>
      <c r="O167" s="68"/>
      <c r="P167" s="194">
        <f t="shared" si="11"/>
        <v>0</v>
      </c>
      <c r="Q167" s="194">
        <v>5.0999999999999997E-2</v>
      </c>
      <c r="R167" s="194">
        <f t="shared" si="12"/>
        <v>5.151E-2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204</v>
      </c>
      <c r="AT167" s="196" t="s">
        <v>210</v>
      </c>
      <c r="AU167" s="196" t="s">
        <v>88</v>
      </c>
      <c r="AY167" s="14" t="s">
        <v>170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86</v>
      </c>
      <c r="BK167" s="197">
        <f t="shared" si="19"/>
        <v>0</v>
      </c>
      <c r="BL167" s="14" t="s">
        <v>176</v>
      </c>
      <c r="BM167" s="196" t="s">
        <v>1715</v>
      </c>
    </row>
    <row r="168" spans="1:65" s="2" customFormat="1" ht="24.2" customHeight="1">
      <c r="A168" s="31"/>
      <c r="B168" s="32"/>
      <c r="C168" s="198" t="s">
        <v>303</v>
      </c>
      <c r="D168" s="198" t="s">
        <v>210</v>
      </c>
      <c r="E168" s="199" t="s">
        <v>1443</v>
      </c>
      <c r="F168" s="200" t="s">
        <v>1444</v>
      </c>
      <c r="G168" s="201" t="s">
        <v>207</v>
      </c>
      <c r="H168" s="202">
        <v>3.03</v>
      </c>
      <c r="I168" s="203"/>
      <c r="J168" s="204">
        <f t="shared" si="10"/>
        <v>0</v>
      </c>
      <c r="K168" s="205"/>
      <c r="L168" s="206"/>
      <c r="M168" s="207" t="s">
        <v>1</v>
      </c>
      <c r="N168" s="208" t="s">
        <v>43</v>
      </c>
      <c r="O168" s="68"/>
      <c r="P168" s="194">
        <f t="shared" si="11"/>
        <v>0</v>
      </c>
      <c r="Q168" s="194">
        <v>6.4000000000000001E-2</v>
      </c>
      <c r="R168" s="194">
        <f t="shared" si="12"/>
        <v>0.19391999999999998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204</v>
      </c>
      <c r="AT168" s="196" t="s">
        <v>210</v>
      </c>
      <c r="AU168" s="196" t="s">
        <v>88</v>
      </c>
      <c r="AY168" s="14" t="s">
        <v>170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86</v>
      </c>
      <c r="BK168" s="197">
        <f t="shared" si="19"/>
        <v>0</v>
      </c>
      <c r="BL168" s="14" t="s">
        <v>176</v>
      </c>
      <c r="BM168" s="196" t="s">
        <v>1716</v>
      </c>
    </row>
    <row r="169" spans="1:65" s="2" customFormat="1" ht="14.45" customHeight="1">
      <c r="A169" s="31"/>
      <c r="B169" s="32"/>
      <c r="C169" s="184" t="s">
        <v>307</v>
      </c>
      <c r="D169" s="184" t="s">
        <v>172</v>
      </c>
      <c r="E169" s="185" t="s">
        <v>1717</v>
      </c>
      <c r="F169" s="186" t="s">
        <v>1718</v>
      </c>
      <c r="G169" s="187" t="s">
        <v>207</v>
      </c>
      <c r="H169" s="188">
        <v>2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43</v>
      </c>
      <c r="O169" s="68"/>
      <c r="P169" s="194">
        <f t="shared" si="11"/>
        <v>0</v>
      </c>
      <c r="Q169" s="194">
        <v>6.6E-3</v>
      </c>
      <c r="R169" s="194">
        <f t="shared" si="12"/>
        <v>1.32E-2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176</v>
      </c>
      <c r="AT169" s="196" t="s">
        <v>172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1719</v>
      </c>
    </row>
    <row r="170" spans="1:65" s="2" customFormat="1" ht="24.2" customHeight="1">
      <c r="A170" s="31"/>
      <c r="B170" s="32"/>
      <c r="C170" s="198" t="s">
        <v>311</v>
      </c>
      <c r="D170" s="198" t="s">
        <v>210</v>
      </c>
      <c r="E170" s="199" t="s">
        <v>1720</v>
      </c>
      <c r="F170" s="200" t="s">
        <v>1721</v>
      </c>
      <c r="G170" s="201" t="s">
        <v>207</v>
      </c>
      <c r="H170" s="202">
        <v>2.02</v>
      </c>
      <c r="I170" s="203"/>
      <c r="J170" s="204">
        <f t="shared" si="10"/>
        <v>0</v>
      </c>
      <c r="K170" s="205"/>
      <c r="L170" s="206"/>
      <c r="M170" s="207" t="s">
        <v>1</v>
      </c>
      <c r="N170" s="208" t="s">
        <v>43</v>
      </c>
      <c r="O170" s="68"/>
      <c r="P170" s="194">
        <f t="shared" si="11"/>
        <v>0</v>
      </c>
      <c r="Q170" s="194">
        <v>8.1000000000000003E-2</v>
      </c>
      <c r="R170" s="194">
        <f t="shared" si="12"/>
        <v>0.16362000000000002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204</v>
      </c>
      <c r="AT170" s="196" t="s">
        <v>210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1722</v>
      </c>
    </row>
    <row r="171" spans="1:65" s="12" customFormat="1" ht="22.9" customHeight="1">
      <c r="B171" s="168"/>
      <c r="C171" s="169"/>
      <c r="D171" s="170" t="s">
        <v>77</v>
      </c>
      <c r="E171" s="182" t="s">
        <v>204</v>
      </c>
      <c r="F171" s="182" t="s">
        <v>763</v>
      </c>
      <c r="G171" s="169"/>
      <c r="H171" s="169"/>
      <c r="I171" s="172"/>
      <c r="J171" s="183">
        <f>BK171</f>
        <v>0</v>
      </c>
      <c r="K171" s="169"/>
      <c r="L171" s="174"/>
      <c r="M171" s="175"/>
      <c r="N171" s="176"/>
      <c r="O171" s="176"/>
      <c r="P171" s="177">
        <f>SUM(P172:P224)</f>
        <v>0</v>
      </c>
      <c r="Q171" s="176"/>
      <c r="R171" s="177">
        <f>SUM(R172:R224)</f>
        <v>56.044755420000001</v>
      </c>
      <c r="S171" s="176"/>
      <c r="T171" s="178">
        <f>SUM(T172:T224)</f>
        <v>0</v>
      </c>
      <c r="AR171" s="179" t="s">
        <v>86</v>
      </c>
      <c r="AT171" s="180" t="s">
        <v>77</v>
      </c>
      <c r="AU171" s="180" t="s">
        <v>86</v>
      </c>
      <c r="AY171" s="179" t="s">
        <v>170</v>
      </c>
      <c r="BK171" s="181">
        <f>SUM(BK172:BK224)</f>
        <v>0</v>
      </c>
    </row>
    <row r="172" spans="1:65" s="2" customFormat="1" ht="24.2" customHeight="1">
      <c r="A172" s="31"/>
      <c r="B172" s="32"/>
      <c r="C172" s="184" t="s">
        <v>463</v>
      </c>
      <c r="D172" s="184" t="s">
        <v>172</v>
      </c>
      <c r="E172" s="185" t="s">
        <v>1723</v>
      </c>
      <c r="F172" s="186" t="s">
        <v>1724</v>
      </c>
      <c r="G172" s="187" t="s">
        <v>217</v>
      </c>
      <c r="H172" s="188">
        <v>93.2</v>
      </c>
      <c r="I172" s="189"/>
      <c r="J172" s="190">
        <f t="shared" ref="J172:J203" si="20">ROUND(I172*H172,2)</f>
        <v>0</v>
      </c>
      <c r="K172" s="191"/>
      <c r="L172" s="36"/>
      <c r="M172" s="192" t="s">
        <v>1</v>
      </c>
      <c r="N172" s="193" t="s">
        <v>43</v>
      </c>
      <c r="O172" s="68"/>
      <c r="P172" s="194">
        <f t="shared" ref="P172:P203" si="21">O172*H172</f>
        <v>0</v>
      </c>
      <c r="Q172" s="194">
        <v>2.0000000000000002E-5</v>
      </c>
      <c r="R172" s="194">
        <f t="shared" ref="R172:R203" si="22">Q172*H172</f>
        <v>1.8640000000000002E-3</v>
      </c>
      <c r="S172" s="194">
        <v>0</v>
      </c>
      <c r="T172" s="195">
        <f t="shared" ref="T172:T203" si="23"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176</v>
      </c>
      <c r="AT172" s="196" t="s">
        <v>172</v>
      </c>
      <c r="AU172" s="196" t="s">
        <v>88</v>
      </c>
      <c r="AY172" s="14" t="s">
        <v>170</v>
      </c>
      <c r="BE172" s="197">
        <f t="shared" ref="BE172:BE203" si="24">IF(N172="základní",J172,0)</f>
        <v>0</v>
      </c>
      <c r="BF172" s="197">
        <f t="shared" ref="BF172:BF203" si="25">IF(N172="snížená",J172,0)</f>
        <v>0</v>
      </c>
      <c r="BG172" s="197">
        <f t="shared" ref="BG172:BG203" si="26">IF(N172="zákl. přenesená",J172,0)</f>
        <v>0</v>
      </c>
      <c r="BH172" s="197">
        <f t="shared" ref="BH172:BH203" si="27">IF(N172="sníž. přenesená",J172,0)</f>
        <v>0</v>
      </c>
      <c r="BI172" s="197">
        <f t="shared" ref="BI172:BI203" si="28">IF(N172="nulová",J172,0)</f>
        <v>0</v>
      </c>
      <c r="BJ172" s="14" t="s">
        <v>86</v>
      </c>
      <c r="BK172" s="197">
        <f t="shared" ref="BK172:BK203" si="29">ROUND(I172*H172,2)</f>
        <v>0</v>
      </c>
      <c r="BL172" s="14" t="s">
        <v>176</v>
      </c>
      <c r="BM172" s="196" t="s">
        <v>1725</v>
      </c>
    </row>
    <row r="173" spans="1:65" s="2" customFormat="1" ht="24.2" customHeight="1">
      <c r="A173" s="31"/>
      <c r="B173" s="32"/>
      <c r="C173" s="198" t="s">
        <v>465</v>
      </c>
      <c r="D173" s="198" t="s">
        <v>210</v>
      </c>
      <c r="E173" s="199" t="s">
        <v>1726</v>
      </c>
      <c r="F173" s="200" t="s">
        <v>1727</v>
      </c>
      <c r="G173" s="201" t="s">
        <v>217</v>
      </c>
      <c r="H173" s="202">
        <v>94.597999999999999</v>
      </c>
      <c r="I173" s="203"/>
      <c r="J173" s="204">
        <f t="shared" si="20"/>
        <v>0</v>
      </c>
      <c r="K173" s="205"/>
      <c r="L173" s="206"/>
      <c r="M173" s="207" t="s">
        <v>1</v>
      </c>
      <c r="N173" s="208" t="s">
        <v>43</v>
      </c>
      <c r="O173" s="68"/>
      <c r="P173" s="194">
        <f t="shared" si="21"/>
        <v>0</v>
      </c>
      <c r="Q173" s="194">
        <v>5.1999999999999998E-3</v>
      </c>
      <c r="R173" s="194">
        <f t="shared" si="22"/>
        <v>0.49190959999999995</v>
      </c>
      <c r="S173" s="194">
        <v>0</v>
      </c>
      <c r="T173" s="195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204</v>
      </c>
      <c r="AT173" s="196" t="s">
        <v>210</v>
      </c>
      <c r="AU173" s="196" t="s">
        <v>88</v>
      </c>
      <c r="AY173" s="14" t="s">
        <v>170</v>
      </c>
      <c r="BE173" s="197">
        <f t="shared" si="24"/>
        <v>0</v>
      </c>
      <c r="BF173" s="197">
        <f t="shared" si="25"/>
        <v>0</v>
      </c>
      <c r="BG173" s="197">
        <f t="shared" si="26"/>
        <v>0</v>
      </c>
      <c r="BH173" s="197">
        <f t="shared" si="27"/>
        <v>0</v>
      </c>
      <c r="BI173" s="197">
        <f t="shared" si="28"/>
        <v>0</v>
      </c>
      <c r="BJ173" s="14" t="s">
        <v>86</v>
      </c>
      <c r="BK173" s="197">
        <f t="shared" si="29"/>
        <v>0</v>
      </c>
      <c r="BL173" s="14" t="s">
        <v>176</v>
      </c>
      <c r="BM173" s="196" t="s">
        <v>1728</v>
      </c>
    </row>
    <row r="174" spans="1:65" s="2" customFormat="1" ht="24.2" customHeight="1">
      <c r="A174" s="31"/>
      <c r="B174" s="32"/>
      <c r="C174" s="184" t="s">
        <v>469</v>
      </c>
      <c r="D174" s="184" t="s">
        <v>172</v>
      </c>
      <c r="E174" s="185" t="s">
        <v>1729</v>
      </c>
      <c r="F174" s="186" t="s">
        <v>1730</v>
      </c>
      <c r="G174" s="187" t="s">
        <v>217</v>
      </c>
      <c r="H174" s="188">
        <v>58.41</v>
      </c>
      <c r="I174" s="189"/>
      <c r="J174" s="190">
        <f t="shared" si="20"/>
        <v>0</v>
      </c>
      <c r="K174" s="191"/>
      <c r="L174" s="36"/>
      <c r="M174" s="192" t="s">
        <v>1</v>
      </c>
      <c r="N174" s="193" t="s">
        <v>43</v>
      </c>
      <c r="O174" s="68"/>
      <c r="P174" s="194">
        <f t="shared" si="21"/>
        <v>0</v>
      </c>
      <c r="Q174" s="194">
        <v>2.0000000000000002E-5</v>
      </c>
      <c r="R174" s="194">
        <f t="shared" si="22"/>
        <v>1.1682000000000001E-3</v>
      </c>
      <c r="S174" s="194">
        <v>0</v>
      </c>
      <c r="T174" s="195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176</v>
      </c>
      <c r="AT174" s="196" t="s">
        <v>172</v>
      </c>
      <c r="AU174" s="196" t="s">
        <v>88</v>
      </c>
      <c r="AY174" s="14" t="s">
        <v>170</v>
      </c>
      <c r="BE174" s="197">
        <f t="shared" si="24"/>
        <v>0</v>
      </c>
      <c r="BF174" s="197">
        <f t="shared" si="25"/>
        <v>0</v>
      </c>
      <c r="BG174" s="197">
        <f t="shared" si="26"/>
        <v>0</v>
      </c>
      <c r="BH174" s="197">
        <f t="shared" si="27"/>
        <v>0</v>
      </c>
      <c r="BI174" s="197">
        <f t="shared" si="28"/>
        <v>0</v>
      </c>
      <c r="BJ174" s="14" t="s">
        <v>86</v>
      </c>
      <c r="BK174" s="197">
        <f t="shared" si="29"/>
        <v>0</v>
      </c>
      <c r="BL174" s="14" t="s">
        <v>176</v>
      </c>
      <c r="BM174" s="196" t="s">
        <v>1731</v>
      </c>
    </row>
    <row r="175" spans="1:65" s="2" customFormat="1" ht="24.2" customHeight="1">
      <c r="A175" s="31"/>
      <c r="B175" s="32"/>
      <c r="C175" s="198" t="s">
        <v>473</v>
      </c>
      <c r="D175" s="198" t="s">
        <v>210</v>
      </c>
      <c r="E175" s="199" t="s">
        <v>1732</v>
      </c>
      <c r="F175" s="200" t="s">
        <v>1733</v>
      </c>
      <c r="G175" s="201" t="s">
        <v>217</v>
      </c>
      <c r="H175" s="202">
        <v>59.286000000000001</v>
      </c>
      <c r="I175" s="203"/>
      <c r="J175" s="204">
        <f t="shared" si="20"/>
        <v>0</v>
      </c>
      <c r="K175" s="205"/>
      <c r="L175" s="206"/>
      <c r="M175" s="207" t="s">
        <v>1</v>
      </c>
      <c r="N175" s="208" t="s">
        <v>43</v>
      </c>
      <c r="O175" s="68"/>
      <c r="P175" s="194">
        <f t="shared" si="21"/>
        <v>0</v>
      </c>
      <c r="Q175" s="194">
        <v>7.1199999999999996E-3</v>
      </c>
      <c r="R175" s="194">
        <f t="shared" si="22"/>
        <v>0.42211631999999999</v>
      </c>
      <c r="S175" s="194">
        <v>0</v>
      </c>
      <c r="T175" s="195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204</v>
      </c>
      <c r="AT175" s="196" t="s">
        <v>210</v>
      </c>
      <c r="AU175" s="196" t="s">
        <v>88</v>
      </c>
      <c r="AY175" s="14" t="s">
        <v>170</v>
      </c>
      <c r="BE175" s="197">
        <f t="shared" si="24"/>
        <v>0</v>
      </c>
      <c r="BF175" s="197">
        <f t="shared" si="25"/>
        <v>0</v>
      </c>
      <c r="BG175" s="197">
        <f t="shared" si="26"/>
        <v>0</v>
      </c>
      <c r="BH175" s="197">
        <f t="shared" si="27"/>
        <v>0</v>
      </c>
      <c r="BI175" s="197">
        <f t="shared" si="28"/>
        <v>0</v>
      </c>
      <c r="BJ175" s="14" t="s">
        <v>86</v>
      </c>
      <c r="BK175" s="197">
        <f t="shared" si="29"/>
        <v>0</v>
      </c>
      <c r="BL175" s="14" t="s">
        <v>176</v>
      </c>
      <c r="BM175" s="196" t="s">
        <v>1734</v>
      </c>
    </row>
    <row r="176" spans="1:65" s="2" customFormat="1" ht="24.2" customHeight="1">
      <c r="A176" s="31"/>
      <c r="B176" s="32"/>
      <c r="C176" s="184" t="s">
        <v>477</v>
      </c>
      <c r="D176" s="184" t="s">
        <v>172</v>
      </c>
      <c r="E176" s="185" t="s">
        <v>1735</v>
      </c>
      <c r="F176" s="186" t="s">
        <v>1736</v>
      </c>
      <c r="G176" s="187" t="s">
        <v>217</v>
      </c>
      <c r="H176" s="188">
        <v>85.23</v>
      </c>
      <c r="I176" s="189"/>
      <c r="J176" s="190">
        <f t="shared" si="20"/>
        <v>0</v>
      </c>
      <c r="K176" s="191"/>
      <c r="L176" s="36"/>
      <c r="M176" s="192" t="s">
        <v>1</v>
      </c>
      <c r="N176" s="193" t="s">
        <v>43</v>
      </c>
      <c r="O176" s="68"/>
      <c r="P176" s="194">
        <f t="shared" si="21"/>
        <v>0</v>
      </c>
      <c r="Q176" s="194">
        <v>3.0000000000000001E-5</v>
      </c>
      <c r="R176" s="194">
        <f t="shared" si="22"/>
        <v>2.5569E-3</v>
      </c>
      <c r="S176" s="194">
        <v>0</v>
      </c>
      <c r="T176" s="195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176</v>
      </c>
      <c r="AT176" s="196" t="s">
        <v>172</v>
      </c>
      <c r="AU176" s="196" t="s">
        <v>88</v>
      </c>
      <c r="AY176" s="14" t="s">
        <v>170</v>
      </c>
      <c r="BE176" s="197">
        <f t="shared" si="24"/>
        <v>0</v>
      </c>
      <c r="BF176" s="197">
        <f t="shared" si="25"/>
        <v>0</v>
      </c>
      <c r="BG176" s="197">
        <f t="shared" si="26"/>
        <v>0</v>
      </c>
      <c r="BH176" s="197">
        <f t="shared" si="27"/>
        <v>0</v>
      </c>
      <c r="BI176" s="197">
        <f t="shared" si="28"/>
        <v>0</v>
      </c>
      <c r="BJ176" s="14" t="s">
        <v>86</v>
      </c>
      <c r="BK176" s="197">
        <f t="shared" si="29"/>
        <v>0</v>
      </c>
      <c r="BL176" s="14" t="s">
        <v>176</v>
      </c>
      <c r="BM176" s="196" t="s">
        <v>1737</v>
      </c>
    </row>
    <row r="177" spans="1:65" s="2" customFormat="1" ht="24.2" customHeight="1">
      <c r="A177" s="31"/>
      <c r="B177" s="32"/>
      <c r="C177" s="198" t="s">
        <v>479</v>
      </c>
      <c r="D177" s="198" t="s">
        <v>210</v>
      </c>
      <c r="E177" s="199" t="s">
        <v>1738</v>
      </c>
      <c r="F177" s="200" t="s">
        <v>1739</v>
      </c>
      <c r="G177" s="201" t="s">
        <v>217</v>
      </c>
      <c r="H177" s="202">
        <v>86.507999999999996</v>
      </c>
      <c r="I177" s="203"/>
      <c r="J177" s="204">
        <f t="shared" si="20"/>
        <v>0</v>
      </c>
      <c r="K177" s="205"/>
      <c r="L177" s="206"/>
      <c r="M177" s="207" t="s">
        <v>1</v>
      </c>
      <c r="N177" s="208" t="s">
        <v>43</v>
      </c>
      <c r="O177" s="68"/>
      <c r="P177" s="194">
        <f t="shared" si="21"/>
        <v>0</v>
      </c>
      <c r="Q177" s="194">
        <v>0.02</v>
      </c>
      <c r="R177" s="194">
        <f t="shared" si="22"/>
        <v>1.7301599999999999</v>
      </c>
      <c r="S177" s="194">
        <v>0</v>
      </c>
      <c r="T177" s="195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204</v>
      </c>
      <c r="AT177" s="196" t="s">
        <v>210</v>
      </c>
      <c r="AU177" s="196" t="s">
        <v>88</v>
      </c>
      <c r="AY177" s="14" t="s">
        <v>170</v>
      </c>
      <c r="BE177" s="197">
        <f t="shared" si="24"/>
        <v>0</v>
      </c>
      <c r="BF177" s="197">
        <f t="shared" si="25"/>
        <v>0</v>
      </c>
      <c r="BG177" s="197">
        <f t="shared" si="26"/>
        <v>0</v>
      </c>
      <c r="BH177" s="197">
        <f t="shared" si="27"/>
        <v>0</v>
      </c>
      <c r="BI177" s="197">
        <f t="shared" si="28"/>
        <v>0</v>
      </c>
      <c r="BJ177" s="14" t="s">
        <v>86</v>
      </c>
      <c r="BK177" s="197">
        <f t="shared" si="29"/>
        <v>0</v>
      </c>
      <c r="BL177" s="14" t="s">
        <v>176</v>
      </c>
      <c r="BM177" s="196" t="s">
        <v>1740</v>
      </c>
    </row>
    <row r="178" spans="1:65" s="2" customFormat="1" ht="24.2" customHeight="1">
      <c r="A178" s="31"/>
      <c r="B178" s="32"/>
      <c r="C178" s="184" t="s">
        <v>481</v>
      </c>
      <c r="D178" s="184" t="s">
        <v>172</v>
      </c>
      <c r="E178" s="185" t="s">
        <v>1446</v>
      </c>
      <c r="F178" s="186" t="s">
        <v>1447</v>
      </c>
      <c r="G178" s="187" t="s">
        <v>217</v>
      </c>
      <c r="H178" s="188">
        <v>30.62</v>
      </c>
      <c r="I178" s="189"/>
      <c r="J178" s="190">
        <f t="shared" si="20"/>
        <v>0</v>
      </c>
      <c r="K178" s="191"/>
      <c r="L178" s="36"/>
      <c r="M178" s="192" t="s">
        <v>1</v>
      </c>
      <c r="N178" s="193" t="s">
        <v>43</v>
      </c>
      <c r="O178" s="68"/>
      <c r="P178" s="194">
        <f t="shared" si="21"/>
        <v>0</v>
      </c>
      <c r="Q178" s="194">
        <v>4.0000000000000003E-5</v>
      </c>
      <c r="R178" s="194">
        <f t="shared" si="22"/>
        <v>1.2248000000000001E-3</v>
      </c>
      <c r="S178" s="194">
        <v>0</v>
      </c>
      <c r="T178" s="195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176</v>
      </c>
      <c r="AT178" s="196" t="s">
        <v>172</v>
      </c>
      <c r="AU178" s="196" t="s">
        <v>88</v>
      </c>
      <c r="AY178" s="14" t="s">
        <v>170</v>
      </c>
      <c r="BE178" s="197">
        <f t="shared" si="24"/>
        <v>0</v>
      </c>
      <c r="BF178" s="197">
        <f t="shared" si="25"/>
        <v>0</v>
      </c>
      <c r="BG178" s="197">
        <f t="shared" si="26"/>
        <v>0</v>
      </c>
      <c r="BH178" s="197">
        <f t="shared" si="27"/>
        <v>0</v>
      </c>
      <c r="BI178" s="197">
        <f t="shared" si="28"/>
        <v>0</v>
      </c>
      <c r="BJ178" s="14" t="s">
        <v>86</v>
      </c>
      <c r="BK178" s="197">
        <f t="shared" si="29"/>
        <v>0</v>
      </c>
      <c r="BL178" s="14" t="s">
        <v>176</v>
      </c>
      <c r="BM178" s="196" t="s">
        <v>1741</v>
      </c>
    </row>
    <row r="179" spans="1:65" s="2" customFormat="1" ht="24.2" customHeight="1">
      <c r="A179" s="31"/>
      <c r="B179" s="32"/>
      <c r="C179" s="198" t="s">
        <v>485</v>
      </c>
      <c r="D179" s="198" t="s">
        <v>210</v>
      </c>
      <c r="E179" s="199" t="s">
        <v>1449</v>
      </c>
      <c r="F179" s="200" t="s">
        <v>1450</v>
      </c>
      <c r="G179" s="201" t="s">
        <v>217</v>
      </c>
      <c r="H179" s="202">
        <v>31.079000000000001</v>
      </c>
      <c r="I179" s="203"/>
      <c r="J179" s="204">
        <f t="shared" si="20"/>
        <v>0</v>
      </c>
      <c r="K179" s="205"/>
      <c r="L179" s="206"/>
      <c r="M179" s="207" t="s">
        <v>1</v>
      </c>
      <c r="N179" s="208" t="s">
        <v>43</v>
      </c>
      <c r="O179" s="68"/>
      <c r="P179" s="194">
        <f t="shared" si="21"/>
        <v>0</v>
      </c>
      <c r="Q179" s="194">
        <v>2.1999999999999999E-2</v>
      </c>
      <c r="R179" s="194">
        <f t="shared" si="22"/>
        <v>0.68373799999999996</v>
      </c>
      <c r="S179" s="194">
        <v>0</v>
      </c>
      <c r="T179" s="195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204</v>
      </c>
      <c r="AT179" s="196" t="s">
        <v>210</v>
      </c>
      <c r="AU179" s="196" t="s">
        <v>88</v>
      </c>
      <c r="AY179" s="14" t="s">
        <v>170</v>
      </c>
      <c r="BE179" s="197">
        <f t="shared" si="24"/>
        <v>0</v>
      </c>
      <c r="BF179" s="197">
        <f t="shared" si="25"/>
        <v>0</v>
      </c>
      <c r="BG179" s="197">
        <f t="shared" si="26"/>
        <v>0</v>
      </c>
      <c r="BH179" s="197">
        <f t="shared" si="27"/>
        <v>0</v>
      </c>
      <c r="BI179" s="197">
        <f t="shared" si="28"/>
        <v>0</v>
      </c>
      <c r="BJ179" s="14" t="s">
        <v>86</v>
      </c>
      <c r="BK179" s="197">
        <f t="shared" si="29"/>
        <v>0</v>
      </c>
      <c r="BL179" s="14" t="s">
        <v>176</v>
      </c>
      <c r="BM179" s="196" t="s">
        <v>1742</v>
      </c>
    </row>
    <row r="180" spans="1:65" s="2" customFormat="1" ht="24.2" customHeight="1">
      <c r="A180" s="31"/>
      <c r="B180" s="32"/>
      <c r="C180" s="184" t="s">
        <v>489</v>
      </c>
      <c r="D180" s="184" t="s">
        <v>172</v>
      </c>
      <c r="E180" s="185" t="s">
        <v>1743</v>
      </c>
      <c r="F180" s="186" t="s">
        <v>1744</v>
      </c>
      <c r="G180" s="187" t="s">
        <v>207</v>
      </c>
      <c r="H180" s="188">
        <v>3</v>
      </c>
      <c r="I180" s="189"/>
      <c r="J180" s="190">
        <f t="shared" si="20"/>
        <v>0</v>
      </c>
      <c r="K180" s="191"/>
      <c r="L180" s="36"/>
      <c r="M180" s="192" t="s">
        <v>1</v>
      </c>
      <c r="N180" s="193" t="s">
        <v>43</v>
      </c>
      <c r="O180" s="68"/>
      <c r="P180" s="194">
        <f t="shared" si="21"/>
        <v>0</v>
      </c>
      <c r="Q180" s="194">
        <v>1E-4</v>
      </c>
      <c r="R180" s="194">
        <f t="shared" si="22"/>
        <v>3.0000000000000003E-4</v>
      </c>
      <c r="S180" s="194">
        <v>0</v>
      </c>
      <c r="T180" s="195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176</v>
      </c>
      <c r="AT180" s="196" t="s">
        <v>172</v>
      </c>
      <c r="AU180" s="196" t="s">
        <v>88</v>
      </c>
      <c r="AY180" s="14" t="s">
        <v>170</v>
      </c>
      <c r="BE180" s="197">
        <f t="shared" si="24"/>
        <v>0</v>
      </c>
      <c r="BF180" s="197">
        <f t="shared" si="25"/>
        <v>0</v>
      </c>
      <c r="BG180" s="197">
        <f t="shared" si="26"/>
        <v>0</v>
      </c>
      <c r="BH180" s="197">
        <f t="shared" si="27"/>
        <v>0</v>
      </c>
      <c r="BI180" s="197">
        <f t="shared" si="28"/>
        <v>0</v>
      </c>
      <c r="BJ180" s="14" t="s">
        <v>86</v>
      </c>
      <c r="BK180" s="197">
        <f t="shared" si="29"/>
        <v>0</v>
      </c>
      <c r="BL180" s="14" t="s">
        <v>176</v>
      </c>
      <c r="BM180" s="196" t="s">
        <v>1745</v>
      </c>
    </row>
    <row r="181" spans="1:65" s="2" customFormat="1" ht="14.45" customHeight="1">
      <c r="A181" s="31"/>
      <c r="B181" s="32"/>
      <c r="C181" s="198" t="s">
        <v>579</v>
      </c>
      <c r="D181" s="198" t="s">
        <v>210</v>
      </c>
      <c r="E181" s="199" t="s">
        <v>1746</v>
      </c>
      <c r="F181" s="200" t="s">
        <v>1747</v>
      </c>
      <c r="G181" s="201" t="s">
        <v>207</v>
      </c>
      <c r="H181" s="202">
        <v>2</v>
      </c>
      <c r="I181" s="203"/>
      <c r="J181" s="204">
        <f t="shared" si="20"/>
        <v>0</v>
      </c>
      <c r="K181" s="205"/>
      <c r="L181" s="206"/>
      <c r="M181" s="207" t="s">
        <v>1</v>
      </c>
      <c r="N181" s="208" t="s">
        <v>43</v>
      </c>
      <c r="O181" s="68"/>
      <c r="P181" s="194">
        <f t="shared" si="21"/>
        <v>0</v>
      </c>
      <c r="Q181" s="194">
        <v>3.8999999999999998E-3</v>
      </c>
      <c r="R181" s="194">
        <f t="shared" si="22"/>
        <v>7.7999999999999996E-3</v>
      </c>
      <c r="S181" s="194">
        <v>0</v>
      </c>
      <c r="T181" s="195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204</v>
      </c>
      <c r="AT181" s="196" t="s">
        <v>210</v>
      </c>
      <c r="AU181" s="196" t="s">
        <v>88</v>
      </c>
      <c r="AY181" s="14" t="s">
        <v>170</v>
      </c>
      <c r="BE181" s="197">
        <f t="shared" si="24"/>
        <v>0</v>
      </c>
      <c r="BF181" s="197">
        <f t="shared" si="25"/>
        <v>0</v>
      </c>
      <c r="BG181" s="197">
        <f t="shared" si="26"/>
        <v>0</v>
      </c>
      <c r="BH181" s="197">
        <f t="shared" si="27"/>
        <v>0</v>
      </c>
      <c r="BI181" s="197">
        <f t="shared" si="28"/>
        <v>0</v>
      </c>
      <c r="BJ181" s="14" t="s">
        <v>86</v>
      </c>
      <c r="BK181" s="197">
        <f t="shared" si="29"/>
        <v>0</v>
      </c>
      <c r="BL181" s="14" t="s">
        <v>176</v>
      </c>
      <c r="BM181" s="196" t="s">
        <v>1748</v>
      </c>
    </row>
    <row r="182" spans="1:65" s="2" customFormat="1" ht="14.45" customHeight="1">
      <c r="A182" s="31"/>
      <c r="B182" s="32"/>
      <c r="C182" s="198" t="s">
        <v>583</v>
      </c>
      <c r="D182" s="198" t="s">
        <v>210</v>
      </c>
      <c r="E182" s="199" t="s">
        <v>1749</v>
      </c>
      <c r="F182" s="200" t="s">
        <v>1750</v>
      </c>
      <c r="G182" s="201" t="s">
        <v>207</v>
      </c>
      <c r="H182" s="202">
        <v>1</v>
      </c>
      <c r="I182" s="203"/>
      <c r="J182" s="204">
        <f t="shared" si="20"/>
        <v>0</v>
      </c>
      <c r="K182" s="205"/>
      <c r="L182" s="206"/>
      <c r="M182" s="207" t="s">
        <v>1</v>
      </c>
      <c r="N182" s="208" t="s">
        <v>43</v>
      </c>
      <c r="O182" s="68"/>
      <c r="P182" s="194">
        <f t="shared" si="21"/>
        <v>0</v>
      </c>
      <c r="Q182" s="194">
        <v>4.3E-3</v>
      </c>
      <c r="R182" s="194">
        <f t="shared" si="22"/>
        <v>4.3E-3</v>
      </c>
      <c r="S182" s="194">
        <v>0</v>
      </c>
      <c r="T182" s="195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204</v>
      </c>
      <c r="AT182" s="196" t="s">
        <v>210</v>
      </c>
      <c r="AU182" s="196" t="s">
        <v>88</v>
      </c>
      <c r="AY182" s="14" t="s">
        <v>170</v>
      </c>
      <c r="BE182" s="197">
        <f t="shared" si="24"/>
        <v>0</v>
      </c>
      <c r="BF182" s="197">
        <f t="shared" si="25"/>
        <v>0</v>
      </c>
      <c r="BG182" s="197">
        <f t="shared" si="26"/>
        <v>0</v>
      </c>
      <c r="BH182" s="197">
        <f t="shared" si="27"/>
        <v>0</v>
      </c>
      <c r="BI182" s="197">
        <f t="shared" si="28"/>
        <v>0</v>
      </c>
      <c r="BJ182" s="14" t="s">
        <v>86</v>
      </c>
      <c r="BK182" s="197">
        <f t="shared" si="29"/>
        <v>0</v>
      </c>
      <c r="BL182" s="14" t="s">
        <v>176</v>
      </c>
      <c r="BM182" s="196" t="s">
        <v>1751</v>
      </c>
    </row>
    <row r="183" spans="1:65" s="2" customFormat="1" ht="24.2" customHeight="1">
      <c r="A183" s="31"/>
      <c r="B183" s="32"/>
      <c r="C183" s="184" t="s">
        <v>493</v>
      </c>
      <c r="D183" s="184" t="s">
        <v>172</v>
      </c>
      <c r="E183" s="185" t="s">
        <v>1752</v>
      </c>
      <c r="F183" s="186" t="s">
        <v>1753</v>
      </c>
      <c r="G183" s="187" t="s">
        <v>207</v>
      </c>
      <c r="H183" s="188">
        <v>7</v>
      </c>
      <c r="I183" s="189"/>
      <c r="J183" s="190">
        <f t="shared" si="20"/>
        <v>0</v>
      </c>
      <c r="K183" s="191"/>
      <c r="L183" s="36"/>
      <c r="M183" s="192" t="s">
        <v>1</v>
      </c>
      <c r="N183" s="193" t="s">
        <v>43</v>
      </c>
      <c r="O183" s="68"/>
      <c r="P183" s="194">
        <f t="shared" si="21"/>
        <v>0</v>
      </c>
      <c r="Q183" s="194">
        <v>1E-4</v>
      </c>
      <c r="R183" s="194">
        <f t="shared" si="22"/>
        <v>6.9999999999999999E-4</v>
      </c>
      <c r="S183" s="194">
        <v>0</v>
      </c>
      <c r="T183" s="195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176</v>
      </c>
      <c r="AT183" s="196" t="s">
        <v>172</v>
      </c>
      <c r="AU183" s="196" t="s">
        <v>88</v>
      </c>
      <c r="AY183" s="14" t="s">
        <v>170</v>
      </c>
      <c r="BE183" s="197">
        <f t="shared" si="24"/>
        <v>0</v>
      </c>
      <c r="BF183" s="197">
        <f t="shared" si="25"/>
        <v>0</v>
      </c>
      <c r="BG183" s="197">
        <f t="shared" si="26"/>
        <v>0</v>
      </c>
      <c r="BH183" s="197">
        <f t="shared" si="27"/>
        <v>0</v>
      </c>
      <c r="BI183" s="197">
        <f t="shared" si="28"/>
        <v>0</v>
      </c>
      <c r="BJ183" s="14" t="s">
        <v>86</v>
      </c>
      <c r="BK183" s="197">
        <f t="shared" si="29"/>
        <v>0</v>
      </c>
      <c r="BL183" s="14" t="s">
        <v>176</v>
      </c>
      <c r="BM183" s="196" t="s">
        <v>1754</v>
      </c>
    </row>
    <row r="184" spans="1:65" s="2" customFormat="1" ht="14.45" customHeight="1">
      <c r="A184" s="31"/>
      <c r="B184" s="32"/>
      <c r="C184" s="198" t="s">
        <v>586</v>
      </c>
      <c r="D184" s="198" t="s">
        <v>210</v>
      </c>
      <c r="E184" s="199" t="s">
        <v>1755</v>
      </c>
      <c r="F184" s="200" t="s">
        <v>1756</v>
      </c>
      <c r="G184" s="201" t="s">
        <v>207</v>
      </c>
      <c r="H184" s="202">
        <v>7</v>
      </c>
      <c r="I184" s="203"/>
      <c r="J184" s="204">
        <f t="shared" si="20"/>
        <v>0</v>
      </c>
      <c r="K184" s="205"/>
      <c r="L184" s="206"/>
      <c r="M184" s="207" t="s">
        <v>1</v>
      </c>
      <c r="N184" s="208" t="s">
        <v>43</v>
      </c>
      <c r="O184" s="68"/>
      <c r="P184" s="194">
        <f t="shared" si="21"/>
        <v>0</v>
      </c>
      <c r="Q184" s="194">
        <v>1.1000000000000001E-3</v>
      </c>
      <c r="R184" s="194">
        <f t="shared" si="22"/>
        <v>7.7000000000000002E-3</v>
      </c>
      <c r="S184" s="194">
        <v>0</v>
      </c>
      <c r="T184" s="195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204</v>
      </c>
      <c r="AT184" s="196" t="s">
        <v>210</v>
      </c>
      <c r="AU184" s="196" t="s">
        <v>88</v>
      </c>
      <c r="AY184" s="14" t="s">
        <v>170</v>
      </c>
      <c r="BE184" s="197">
        <f t="shared" si="24"/>
        <v>0</v>
      </c>
      <c r="BF184" s="197">
        <f t="shared" si="25"/>
        <v>0</v>
      </c>
      <c r="BG184" s="197">
        <f t="shared" si="26"/>
        <v>0</v>
      </c>
      <c r="BH184" s="197">
        <f t="shared" si="27"/>
        <v>0</v>
      </c>
      <c r="BI184" s="197">
        <f t="shared" si="28"/>
        <v>0</v>
      </c>
      <c r="BJ184" s="14" t="s">
        <v>86</v>
      </c>
      <c r="BK184" s="197">
        <f t="shared" si="29"/>
        <v>0</v>
      </c>
      <c r="BL184" s="14" t="s">
        <v>176</v>
      </c>
      <c r="BM184" s="196" t="s">
        <v>1757</v>
      </c>
    </row>
    <row r="185" spans="1:65" s="2" customFormat="1" ht="24.2" customHeight="1">
      <c r="A185" s="31"/>
      <c r="B185" s="32"/>
      <c r="C185" s="184" t="s">
        <v>497</v>
      </c>
      <c r="D185" s="184" t="s">
        <v>172</v>
      </c>
      <c r="E185" s="185" t="s">
        <v>1758</v>
      </c>
      <c r="F185" s="186" t="s">
        <v>1759</v>
      </c>
      <c r="G185" s="187" t="s">
        <v>207</v>
      </c>
      <c r="H185" s="188">
        <v>9</v>
      </c>
      <c r="I185" s="189"/>
      <c r="J185" s="190">
        <f t="shared" si="20"/>
        <v>0</v>
      </c>
      <c r="K185" s="191"/>
      <c r="L185" s="36"/>
      <c r="M185" s="192" t="s">
        <v>1</v>
      </c>
      <c r="N185" s="193" t="s">
        <v>43</v>
      </c>
      <c r="O185" s="68"/>
      <c r="P185" s="194">
        <f t="shared" si="21"/>
        <v>0</v>
      </c>
      <c r="Q185" s="194">
        <v>1E-4</v>
      </c>
      <c r="R185" s="194">
        <f t="shared" si="22"/>
        <v>9.0000000000000008E-4</v>
      </c>
      <c r="S185" s="194">
        <v>0</v>
      </c>
      <c r="T185" s="195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176</v>
      </c>
      <c r="AT185" s="196" t="s">
        <v>172</v>
      </c>
      <c r="AU185" s="196" t="s">
        <v>88</v>
      </c>
      <c r="AY185" s="14" t="s">
        <v>170</v>
      </c>
      <c r="BE185" s="197">
        <f t="shared" si="24"/>
        <v>0</v>
      </c>
      <c r="BF185" s="197">
        <f t="shared" si="25"/>
        <v>0</v>
      </c>
      <c r="BG185" s="197">
        <f t="shared" si="26"/>
        <v>0</v>
      </c>
      <c r="BH185" s="197">
        <f t="shared" si="27"/>
        <v>0</v>
      </c>
      <c r="BI185" s="197">
        <f t="shared" si="28"/>
        <v>0</v>
      </c>
      <c r="BJ185" s="14" t="s">
        <v>86</v>
      </c>
      <c r="BK185" s="197">
        <f t="shared" si="29"/>
        <v>0</v>
      </c>
      <c r="BL185" s="14" t="s">
        <v>176</v>
      </c>
      <c r="BM185" s="196" t="s">
        <v>1760</v>
      </c>
    </row>
    <row r="186" spans="1:65" s="2" customFormat="1" ht="14.45" customHeight="1">
      <c r="A186" s="31"/>
      <c r="B186" s="32"/>
      <c r="C186" s="198" t="s">
        <v>589</v>
      </c>
      <c r="D186" s="198" t="s">
        <v>210</v>
      </c>
      <c r="E186" s="199" t="s">
        <v>1761</v>
      </c>
      <c r="F186" s="200" t="s">
        <v>1762</v>
      </c>
      <c r="G186" s="201" t="s">
        <v>207</v>
      </c>
      <c r="H186" s="202">
        <v>6</v>
      </c>
      <c r="I186" s="203"/>
      <c r="J186" s="204">
        <f t="shared" si="20"/>
        <v>0</v>
      </c>
      <c r="K186" s="205"/>
      <c r="L186" s="206"/>
      <c r="M186" s="207" t="s">
        <v>1</v>
      </c>
      <c r="N186" s="208" t="s">
        <v>43</v>
      </c>
      <c r="O186" s="68"/>
      <c r="P186" s="194">
        <f t="shared" si="21"/>
        <v>0</v>
      </c>
      <c r="Q186" s="194">
        <v>6.7999999999999996E-3</v>
      </c>
      <c r="R186" s="194">
        <f t="shared" si="22"/>
        <v>4.0799999999999996E-2</v>
      </c>
      <c r="S186" s="194">
        <v>0</v>
      </c>
      <c r="T186" s="195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204</v>
      </c>
      <c r="AT186" s="196" t="s">
        <v>210</v>
      </c>
      <c r="AU186" s="196" t="s">
        <v>88</v>
      </c>
      <c r="AY186" s="14" t="s">
        <v>170</v>
      </c>
      <c r="BE186" s="197">
        <f t="shared" si="24"/>
        <v>0</v>
      </c>
      <c r="BF186" s="197">
        <f t="shared" si="25"/>
        <v>0</v>
      </c>
      <c r="BG186" s="197">
        <f t="shared" si="26"/>
        <v>0</v>
      </c>
      <c r="BH186" s="197">
        <f t="shared" si="27"/>
        <v>0</v>
      </c>
      <c r="BI186" s="197">
        <f t="shared" si="28"/>
        <v>0</v>
      </c>
      <c r="BJ186" s="14" t="s">
        <v>86</v>
      </c>
      <c r="BK186" s="197">
        <f t="shared" si="29"/>
        <v>0</v>
      </c>
      <c r="BL186" s="14" t="s">
        <v>176</v>
      </c>
      <c r="BM186" s="196" t="s">
        <v>1763</v>
      </c>
    </row>
    <row r="187" spans="1:65" s="2" customFormat="1" ht="14.45" customHeight="1">
      <c r="A187" s="31"/>
      <c r="B187" s="32"/>
      <c r="C187" s="198" t="s">
        <v>501</v>
      </c>
      <c r="D187" s="198" t="s">
        <v>210</v>
      </c>
      <c r="E187" s="199" t="s">
        <v>1764</v>
      </c>
      <c r="F187" s="200" t="s">
        <v>1765</v>
      </c>
      <c r="G187" s="201" t="s">
        <v>207</v>
      </c>
      <c r="H187" s="202">
        <v>3</v>
      </c>
      <c r="I187" s="203"/>
      <c r="J187" s="204">
        <f t="shared" si="20"/>
        <v>0</v>
      </c>
      <c r="K187" s="205"/>
      <c r="L187" s="206"/>
      <c r="M187" s="207" t="s">
        <v>1</v>
      </c>
      <c r="N187" s="208" t="s">
        <v>43</v>
      </c>
      <c r="O187" s="68"/>
      <c r="P187" s="194">
        <f t="shared" si="21"/>
        <v>0</v>
      </c>
      <c r="Q187" s="194">
        <v>7.7999999999999996E-3</v>
      </c>
      <c r="R187" s="194">
        <f t="shared" si="22"/>
        <v>2.3399999999999997E-2</v>
      </c>
      <c r="S187" s="194">
        <v>0</v>
      </c>
      <c r="T187" s="195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204</v>
      </c>
      <c r="AT187" s="196" t="s">
        <v>210</v>
      </c>
      <c r="AU187" s="196" t="s">
        <v>88</v>
      </c>
      <c r="AY187" s="14" t="s">
        <v>170</v>
      </c>
      <c r="BE187" s="197">
        <f t="shared" si="24"/>
        <v>0</v>
      </c>
      <c r="BF187" s="197">
        <f t="shared" si="25"/>
        <v>0</v>
      </c>
      <c r="BG187" s="197">
        <f t="shared" si="26"/>
        <v>0</v>
      </c>
      <c r="BH187" s="197">
        <f t="shared" si="27"/>
        <v>0</v>
      </c>
      <c r="BI187" s="197">
        <f t="shared" si="28"/>
        <v>0</v>
      </c>
      <c r="BJ187" s="14" t="s">
        <v>86</v>
      </c>
      <c r="BK187" s="197">
        <f t="shared" si="29"/>
        <v>0</v>
      </c>
      <c r="BL187" s="14" t="s">
        <v>176</v>
      </c>
      <c r="BM187" s="196" t="s">
        <v>1766</v>
      </c>
    </row>
    <row r="188" spans="1:65" s="2" customFormat="1" ht="24.2" customHeight="1">
      <c r="A188" s="31"/>
      <c r="B188" s="32"/>
      <c r="C188" s="184" t="s">
        <v>503</v>
      </c>
      <c r="D188" s="184" t="s">
        <v>172</v>
      </c>
      <c r="E188" s="185" t="s">
        <v>1767</v>
      </c>
      <c r="F188" s="186" t="s">
        <v>1768</v>
      </c>
      <c r="G188" s="187" t="s">
        <v>207</v>
      </c>
      <c r="H188" s="188">
        <v>11</v>
      </c>
      <c r="I188" s="189"/>
      <c r="J188" s="190">
        <f t="shared" si="20"/>
        <v>0</v>
      </c>
      <c r="K188" s="191"/>
      <c r="L188" s="36"/>
      <c r="M188" s="192" t="s">
        <v>1</v>
      </c>
      <c r="N188" s="193" t="s">
        <v>43</v>
      </c>
      <c r="O188" s="68"/>
      <c r="P188" s="194">
        <f t="shared" si="21"/>
        <v>0</v>
      </c>
      <c r="Q188" s="194">
        <v>1E-4</v>
      </c>
      <c r="R188" s="194">
        <f t="shared" si="22"/>
        <v>1.1000000000000001E-3</v>
      </c>
      <c r="S188" s="194">
        <v>0</v>
      </c>
      <c r="T188" s="195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176</v>
      </c>
      <c r="AT188" s="196" t="s">
        <v>172</v>
      </c>
      <c r="AU188" s="196" t="s">
        <v>88</v>
      </c>
      <c r="AY188" s="14" t="s">
        <v>170</v>
      </c>
      <c r="BE188" s="197">
        <f t="shared" si="24"/>
        <v>0</v>
      </c>
      <c r="BF188" s="197">
        <f t="shared" si="25"/>
        <v>0</v>
      </c>
      <c r="BG188" s="197">
        <f t="shared" si="26"/>
        <v>0</v>
      </c>
      <c r="BH188" s="197">
        <f t="shared" si="27"/>
        <v>0</v>
      </c>
      <c r="BI188" s="197">
        <f t="shared" si="28"/>
        <v>0</v>
      </c>
      <c r="BJ188" s="14" t="s">
        <v>86</v>
      </c>
      <c r="BK188" s="197">
        <f t="shared" si="29"/>
        <v>0</v>
      </c>
      <c r="BL188" s="14" t="s">
        <v>176</v>
      </c>
      <c r="BM188" s="196" t="s">
        <v>1769</v>
      </c>
    </row>
    <row r="189" spans="1:65" s="2" customFormat="1" ht="14.45" customHeight="1">
      <c r="A189" s="31"/>
      <c r="B189" s="32"/>
      <c r="C189" s="198" t="s">
        <v>505</v>
      </c>
      <c r="D189" s="198" t="s">
        <v>210</v>
      </c>
      <c r="E189" s="199" t="s">
        <v>1770</v>
      </c>
      <c r="F189" s="200" t="s">
        <v>1771</v>
      </c>
      <c r="G189" s="201" t="s">
        <v>207</v>
      </c>
      <c r="H189" s="202">
        <v>11</v>
      </c>
      <c r="I189" s="203"/>
      <c r="J189" s="204">
        <f t="shared" si="20"/>
        <v>0</v>
      </c>
      <c r="K189" s="205"/>
      <c r="L189" s="206"/>
      <c r="M189" s="207" t="s">
        <v>1</v>
      </c>
      <c r="N189" s="208" t="s">
        <v>43</v>
      </c>
      <c r="O189" s="68"/>
      <c r="P189" s="194">
        <f t="shared" si="21"/>
        <v>0</v>
      </c>
      <c r="Q189" s="194">
        <v>1.1999999999999999E-3</v>
      </c>
      <c r="R189" s="194">
        <f t="shared" si="22"/>
        <v>1.3199999999999998E-2</v>
      </c>
      <c r="S189" s="194">
        <v>0</v>
      </c>
      <c r="T189" s="195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204</v>
      </c>
      <c r="AT189" s="196" t="s">
        <v>210</v>
      </c>
      <c r="AU189" s="196" t="s">
        <v>88</v>
      </c>
      <c r="AY189" s="14" t="s">
        <v>170</v>
      </c>
      <c r="BE189" s="197">
        <f t="shared" si="24"/>
        <v>0</v>
      </c>
      <c r="BF189" s="197">
        <f t="shared" si="25"/>
        <v>0</v>
      </c>
      <c r="BG189" s="197">
        <f t="shared" si="26"/>
        <v>0</v>
      </c>
      <c r="BH189" s="197">
        <f t="shared" si="27"/>
        <v>0</v>
      </c>
      <c r="BI189" s="197">
        <f t="shared" si="28"/>
        <v>0</v>
      </c>
      <c r="BJ189" s="14" t="s">
        <v>86</v>
      </c>
      <c r="BK189" s="197">
        <f t="shared" si="29"/>
        <v>0</v>
      </c>
      <c r="BL189" s="14" t="s">
        <v>176</v>
      </c>
      <c r="BM189" s="196" t="s">
        <v>1772</v>
      </c>
    </row>
    <row r="190" spans="1:65" s="2" customFormat="1" ht="24.2" customHeight="1">
      <c r="A190" s="31"/>
      <c r="B190" s="32"/>
      <c r="C190" s="184" t="s">
        <v>507</v>
      </c>
      <c r="D190" s="184" t="s">
        <v>172</v>
      </c>
      <c r="E190" s="185" t="s">
        <v>1773</v>
      </c>
      <c r="F190" s="186" t="s">
        <v>1774</v>
      </c>
      <c r="G190" s="187" t="s">
        <v>207</v>
      </c>
      <c r="H190" s="188">
        <v>2</v>
      </c>
      <c r="I190" s="189"/>
      <c r="J190" s="190">
        <f t="shared" si="20"/>
        <v>0</v>
      </c>
      <c r="K190" s="191"/>
      <c r="L190" s="36"/>
      <c r="M190" s="192" t="s">
        <v>1</v>
      </c>
      <c r="N190" s="193" t="s">
        <v>43</v>
      </c>
      <c r="O190" s="68"/>
      <c r="P190" s="194">
        <f t="shared" si="21"/>
        <v>0</v>
      </c>
      <c r="Q190" s="194">
        <v>1.1E-4</v>
      </c>
      <c r="R190" s="194">
        <f t="shared" si="22"/>
        <v>2.2000000000000001E-4</v>
      </c>
      <c r="S190" s="194">
        <v>0</v>
      </c>
      <c r="T190" s="195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176</v>
      </c>
      <c r="AT190" s="196" t="s">
        <v>172</v>
      </c>
      <c r="AU190" s="196" t="s">
        <v>88</v>
      </c>
      <c r="AY190" s="14" t="s">
        <v>170</v>
      </c>
      <c r="BE190" s="197">
        <f t="shared" si="24"/>
        <v>0</v>
      </c>
      <c r="BF190" s="197">
        <f t="shared" si="25"/>
        <v>0</v>
      </c>
      <c r="BG190" s="197">
        <f t="shared" si="26"/>
        <v>0</v>
      </c>
      <c r="BH190" s="197">
        <f t="shared" si="27"/>
        <v>0</v>
      </c>
      <c r="BI190" s="197">
        <f t="shared" si="28"/>
        <v>0</v>
      </c>
      <c r="BJ190" s="14" t="s">
        <v>86</v>
      </c>
      <c r="BK190" s="197">
        <f t="shared" si="29"/>
        <v>0</v>
      </c>
      <c r="BL190" s="14" t="s">
        <v>176</v>
      </c>
      <c r="BM190" s="196" t="s">
        <v>1775</v>
      </c>
    </row>
    <row r="191" spans="1:65" s="2" customFormat="1" ht="14.45" customHeight="1">
      <c r="A191" s="31"/>
      <c r="B191" s="32"/>
      <c r="C191" s="198" t="s">
        <v>756</v>
      </c>
      <c r="D191" s="198" t="s">
        <v>210</v>
      </c>
      <c r="E191" s="199" t="s">
        <v>1776</v>
      </c>
      <c r="F191" s="200" t="s">
        <v>1777</v>
      </c>
      <c r="G191" s="201" t="s">
        <v>207</v>
      </c>
      <c r="H191" s="202">
        <v>2</v>
      </c>
      <c r="I191" s="203"/>
      <c r="J191" s="204">
        <f t="shared" si="20"/>
        <v>0</v>
      </c>
      <c r="K191" s="205"/>
      <c r="L191" s="206"/>
      <c r="M191" s="207" t="s">
        <v>1</v>
      </c>
      <c r="N191" s="208" t="s">
        <v>43</v>
      </c>
      <c r="O191" s="68"/>
      <c r="P191" s="194">
        <f t="shared" si="21"/>
        <v>0</v>
      </c>
      <c r="Q191" s="194">
        <v>1.7600000000000001E-2</v>
      </c>
      <c r="R191" s="194">
        <f t="shared" si="22"/>
        <v>3.5200000000000002E-2</v>
      </c>
      <c r="S191" s="194">
        <v>0</v>
      </c>
      <c r="T191" s="195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204</v>
      </c>
      <c r="AT191" s="196" t="s">
        <v>210</v>
      </c>
      <c r="AU191" s="196" t="s">
        <v>88</v>
      </c>
      <c r="AY191" s="14" t="s">
        <v>170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4" t="s">
        <v>86</v>
      </c>
      <c r="BK191" s="197">
        <f t="shared" si="29"/>
        <v>0</v>
      </c>
      <c r="BL191" s="14" t="s">
        <v>176</v>
      </c>
      <c r="BM191" s="196" t="s">
        <v>1778</v>
      </c>
    </row>
    <row r="192" spans="1:65" s="2" customFormat="1" ht="24.2" customHeight="1">
      <c r="A192" s="31"/>
      <c r="B192" s="32"/>
      <c r="C192" s="184" t="s">
        <v>758</v>
      </c>
      <c r="D192" s="184" t="s">
        <v>172</v>
      </c>
      <c r="E192" s="185" t="s">
        <v>1779</v>
      </c>
      <c r="F192" s="186" t="s">
        <v>1780</v>
      </c>
      <c r="G192" s="187" t="s">
        <v>207</v>
      </c>
      <c r="H192" s="188">
        <v>3</v>
      </c>
      <c r="I192" s="189"/>
      <c r="J192" s="190">
        <f t="shared" si="20"/>
        <v>0</v>
      </c>
      <c r="K192" s="191"/>
      <c r="L192" s="36"/>
      <c r="M192" s="192" t="s">
        <v>1</v>
      </c>
      <c r="N192" s="193" t="s">
        <v>43</v>
      </c>
      <c r="O192" s="68"/>
      <c r="P192" s="194">
        <f t="shared" si="21"/>
        <v>0</v>
      </c>
      <c r="Q192" s="194">
        <v>1.1E-4</v>
      </c>
      <c r="R192" s="194">
        <f t="shared" si="22"/>
        <v>3.3E-4</v>
      </c>
      <c r="S192" s="194">
        <v>0</v>
      </c>
      <c r="T192" s="195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176</v>
      </c>
      <c r="AT192" s="196" t="s">
        <v>172</v>
      </c>
      <c r="AU192" s="196" t="s">
        <v>88</v>
      </c>
      <c r="AY192" s="14" t="s">
        <v>170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4" t="s">
        <v>86</v>
      </c>
      <c r="BK192" s="197">
        <f t="shared" si="29"/>
        <v>0</v>
      </c>
      <c r="BL192" s="14" t="s">
        <v>176</v>
      </c>
      <c r="BM192" s="196" t="s">
        <v>1781</v>
      </c>
    </row>
    <row r="193" spans="1:65" s="2" customFormat="1" ht="14.45" customHeight="1">
      <c r="A193" s="31"/>
      <c r="B193" s="32"/>
      <c r="C193" s="198" t="s">
        <v>1022</v>
      </c>
      <c r="D193" s="198" t="s">
        <v>210</v>
      </c>
      <c r="E193" s="199" t="s">
        <v>1782</v>
      </c>
      <c r="F193" s="200" t="s">
        <v>1783</v>
      </c>
      <c r="G193" s="201" t="s">
        <v>207</v>
      </c>
      <c r="H193" s="202">
        <v>3</v>
      </c>
      <c r="I193" s="203"/>
      <c r="J193" s="204">
        <f t="shared" si="20"/>
        <v>0</v>
      </c>
      <c r="K193" s="205"/>
      <c r="L193" s="206"/>
      <c r="M193" s="207" t="s">
        <v>1</v>
      </c>
      <c r="N193" s="208" t="s">
        <v>43</v>
      </c>
      <c r="O193" s="68"/>
      <c r="P193" s="194">
        <f t="shared" si="21"/>
        <v>0</v>
      </c>
      <c r="Q193" s="194">
        <v>4.1999999999999997E-3</v>
      </c>
      <c r="R193" s="194">
        <f t="shared" si="22"/>
        <v>1.26E-2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204</v>
      </c>
      <c r="AT193" s="196" t="s">
        <v>210</v>
      </c>
      <c r="AU193" s="196" t="s">
        <v>88</v>
      </c>
      <c r="AY193" s="14" t="s">
        <v>170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86</v>
      </c>
      <c r="BK193" s="197">
        <f t="shared" si="29"/>
        <v>0</v>
      </c>
      <c r="BL193" s="14" t="s">
        <v>176</v>
      </c>
      <c r="BM193" s="196" t="s">
        <v>1784</v>
      </c>
    </row>
    <row r="194" spans="1:65" s="2" customFormat="1" ht="24.2" customHeight="1">
      <c r="A194" s="31"/>
      <c r="B194" s="32"/>
      <c r="C194" s="184" t="s">
        <v>564</v>
      </c>
      <c r="D194" s="184" t="s">
        <v>172</v>
      </c>
      <c r="E194" s="185" t="s">
        <v>1452</v>
      </c>
      <c r="F194" s="186" t="s">
        <v>1453</v>
      </c>
      <c r="G194" s="187" t="s">
        <v>207</v>
      </c>
      <c r="H194" s="188">
        <v>5</v>
      </c>
      <c r="I194" s="189"/>
      <c r="J194" s="190">
        <f t="shared" si="20"/>
        <v>0</v>
      </c>
      <c r="K194" s="191"/>
      <c r="L194" s="36"/>
      <c r="M194" s="192" t="s">
        <v>1</v>
      </c>
      <c r="N194" s="193" t="s">
        <v>43</v>
      </c>
      <c r="O194" s="68"/>
      <c r="P194" s="194">
        <f t="shared" si="21"/>
        <v>0</v>
      </c>
      <c r="Q194" s="194">
        <v>1.2E-4</v>
      </c>
      <c r="R194" s="194">
        <f t="shared" si="22"/>
        <v>6.0000000000000006E-4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176</v>
      </c>
      <c r="AT194" s="196" t="s">
        <v>172</v>
      </c>
      <c r="AU194" s="196" t="s">
        <v>88</v>
      </c>
      <c r="AY194" s="14" t="s">
        <v>170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86</v>
      </c>
      <c r="BK194" s="197">
        <f t="shared" si="29"/>
        <v>0</v>
      </c>
      <c r="BL194" s="14" t="s">
        <v>176</v>
      </c>
      <c r="BM194" s="196" t="s">
        <v>1785</v>
      </c>
    </row>
    <row r="195" spans="1:65" s="2" customFormat="1" ht="14.45" customHeight="1">
      <c r="A195" s="31"/>
      <c r="B195" s="32"/>
      <c r="C195" s="198" t="s">
        <v>591</v>
      </c>
      <c r="D195" s="198" t="s">
        <v>210</v>
      </c>
      <c r="E195" s="199" t="s">
        <v>1455</v>
      </c>
      <c r="F195" s="200" t="s">
        <v>1456</v>
      </c>
      <c r="G195" s="201" t="s">
        <v>207</v>
      </c>
      <c r="H195" s="202">
        <v>4</v>
      </c>
      <c r="I195" s="203"/>
      <c r="J195" s="204">
        <f t="shared" si="20"/>
        <v>0</v>
      </c>
      <c r="K195" s="205"/>
      <c r="L195" s="206"/>
      <c r="M195" s="207" t="s">
        <v>1</v>
      </c>
      <c r="N195" s="208" t="s">
        <v>43</v>
      </c>
      <c r="O195" s="68"/>
      <c r="P195" s="194">
        <f t="shared" si="21"/>
        <v>0</v>
      </c>
      <c r="Q195" s="194">
        <v>1.6899999999999998E-2</v>
      </c>
      <c r="R195" s="194">
        <f t="shared" si="22"/>
        <v>6.7599999999999993E-2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204</v>
      </c>
      <c r="AT195" s="196" t="s">
        <v>210</v>
      </c>
      <c r="AU195" s="196" t="s">
        <v>88</v>
      </c>
      <c r="AY195" s="14" t="s">
        <v>170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86</v>
      </c>
      <c r="BK195" s="197">
        <f t="shared" si="29"/>
        <v>0</v>
      </c>
      <c r="BL195" s="14" t="s">
        <v>176</v>
      </c>
      <c r="BM195" s="196" t="s">
        <v>1786</v>
      </c>
    </row>
    <row r="196" spans="1:65" s="2" customFormat="1" ht="14.45" customHeight="1">
      <c r="A196" s="31"/>
      <c r="B196" s="32"/>
      <c r="C196" s="198" t="s">
        <v>593</v>
      </c>
      <c r="D196" s="198" t="s">
        <v>210</v>
      </c>
      <c r="E196" s="199" t="s">
        <v>1787</v>
      </c>
      <c r="F196" s="200" t="s">
        <v>1788</v>
      </c>
      <c r="G196" s="201" t="s">
        <v>207</v>
      </c>
      <c r="H196" s="202">
        <v>1</v>
      </c>
      <c r="I196" s="203"/>
      <c r="J196" s="204">
        <f t="shared" si="20"/>
        <v>0</v>
      </c>
      <c r="K196" s="205"/>
      <c r="L196" s="206"/>
      <c r="M196" s="207" t="s">
        <v>1</v>
      </c>
      <c r="N196" s="208" t="s">
        <v>43</v>
      </c>
      <c r="O196" s="68"/>
      <c r="P196" s="194">
        <f t="shared" si="21"/>
        <v>0</v>
      </c>
      <c r="Q196" s="194">
        <v>1.8200000000000001E-2</v>
      </c>
      <c r="R196" s="194">
        <f t="shared" si="22"/>
        <v>1.8200000000000001E-2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204</v>
      </c>
      <c r="AT196" s="196" t="s">
        <v>210</v>
      </c>
      <c r="AU196" s="196" t="s">
        <v>88</v>
      </c>
      <c r="AY196" s="14" t="s">
        <v>170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86</v>
      </c>
      <c r="BK196" s="197">
        <f t="shared" si="29"/>
        <v>0</v>
      </c>
      <c r="BL196" s="14" t="s">
        <v>176</v>
      </c>
      <c r="BM196" s="196" t="s">
        <v>1789</v>
      </c>
    </row>
    <row r="197" spans="1:65" s="2" customFormat="1" ht="24.2" customHeight="1">
      <c r="A197" s="31"/>
      <c r="B197" s="32"/>
      <c r="C197" s="184" t="s">
        <v>595</v>
      </c>
      <c r="D197" s="184" t="s">
        <v>172</v>
      </c>
      <c r="E197" s="185" t="s">
        <v>1458</v>
      </c>
      <c r="F197" s="186" t="s">
        <v>1459</v>
      </c>
      <c r="G197" s="187" t="s">
        <v>207</v>
      </c>
      <c r="H197" s="188">
        <v>6</v>
      </c>
      <c r="I197" s="189"/>
      <c r="J197" s="190">
        <f t="shared" si="20"/>
        <v>0</v>
      </c>
      <c r="K197" s="191"/>
      <c r="L197" s="36"/>
      <c r="M197" s="192" t="s">
        <v>1</v>
      </c>
      <c r="N197" s="193" t="s">
        <v>43</v>
      </c>
      <c r="O197" s="68"/>
      <c r="P197" s="194">
        <f t="shared" si="21"/>
        <v>0</v>
      </c>
      <c r="Q197" s="194">
        <v>1.1E-4</v>
      </c>
      <c r="R197" s="194">
        <f t="shared" si="22"/>
        <v>6.6E-4</v>
      </c>
      <c r="S197" s="194">
        <v>0</v>
      </c>
      <c r="T197" s="195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176</v>
      </c>
      <c r="AT197" s="196" t="s">
        <v>172</v>
      </c>
      <c r="AU197" s="196" t="s">
        <v>88</v>
      </c>
      <c r="AY197" s="14" t="s">
        <v>170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4" t="s">
        <v>86</v>
      </c>
      <c r="BK197" s="197">
        <f t="shared" si="29"/>
        <v>0</v>
      </c>
      <c r="BL197" s="14" t="s">
        <v>176</v>
      </c>
      <c r="BM197" s="196" t="s">
        <v>1790</v>
      </c>
    </row>
    <row r="198" spans="1:65" s="2" customFormat="1" ht="14.45" customHeight="1">
      <c r="A198" s="31"/>
      <c r="B198" s="32"/>
      <c r="C198" s="198" t="s">
        <v>597</v>
      </c>
      <c r="D198" s="198" t="s">
        <v>210</v>
      </c>
      <c r="E198" s="199" t="s">
        <v>1461</v>
      </c>
      <c r="F198" s="200" t="s">
        <v>1462</v>
      </c>
      <c r="G198" s="201" t="s">
        <v>207</v>
      </c>
      <c r="H198" s="202">
        <v>6</v>
      </c>
      <c r="I198" s="203"/>
      <c r="J198" s="204">
        <f t="shared" si="20"/>
        <v>0</v>
      </c>
      <c r="K198" s="205"/>
      <c r="L198" s="206"/>
      <c r="M198" s="207" t="s">
        <v>1</v>
      </c>
      <c r="N198" s="208" t="s">
        <v>43</v>
      </c>
      <c r="O198" s="68"/>
      <c r="P198" s="194">
        <f t="shared" si="21"/>
        <v>0</v>
      </c>
      <c r="Q198" s="194">
        <v>6.3E-3</v>
      </c>
      <c r="R198" s="194">
        <f t="shared" si="22"/>
        <v>3.78E-2</v>
      </c>
      <c r="S198" s="194">
        <v>0</v>
      </c>
      <c r="T198" s="195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204</v>
      </c>
      <c r="AT198" s="196" t="s">
        <v>210</v>
      </c>
      <c r="AU198" s="196" t="s">
        <v>88</v>
      </c>
      <c r="AY198" s="14" t="s">
        <v>170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4" t="s">
        <v>86</v>
      </c>
      <c r="BK198" s="197">
        <f t="shared" si="29"/>
        <v>0</v>
      </c>
      <c r="BL198" s="14" t="s">
        <v>176</v>
      </c>
      <c r="BM198" s="196" t="s">
        <v>1791</v>
      </c>
    </row>
    <row r="199" spans="1:65" s="2" customFormat="1" ht="24.2" customHeight="1">
      <c r="A199" s="31"/>
      <c r="B199" s="32"/>
      <c r="C199" s="184" t="s">
        <v>599</v>
      </c>
      <c r="D199" s="184" t="s">
        <v>172</v>
      </c>
      <c r="E199" s="185" t="s">
        <v>1792</v>
      </c>
      <c r="F199" s="186" t="s">
        <v>1793</v>
      </c>
      <c r="G199" s="187" t="s">
        <v>1466</v>
      </c>
      <c r="H199" s="188">
        <v>4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43</v>
      </c>
      <c r="O199" s="68"/>
      <c r="P199" s="194">
        <f t="shared" si="21"/>
        <v>0</v>
      </c>
      <c r="Q199" s="194">
        <v>3.1E-4</v>
      </c>
      <c r="R199" s="194">
        <f t="shared" si="22"/>
        <v>1.24E-3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176</v>
      </c>
      <c r="AT199" s="196" t="s">
        <v>172</v>
      </c>
      <c r="AU199" s="196" t="s">
        <v>88</v>
      </c>
      <c r="AY199" s="14" t="s">
        <v>170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86</v>
      </c>
      <c r="BK199" s="197">
        <f t="shared" si="29"/>
        <v>0</v>
      </c>
      <c r="BL199" s="14" t="s">
        <v>176</v>
      </c>
      <c r="BM199" s="196" t="s">
        <v>1794</v>
      </c>
    </row>
    <row r="200" spans="1:65" s="2" customFormat="1" ht="24.2" customHeight="1">
      <c r="A200" s="31"/>
      <c r="B200" s="32"/>
      <c r="C200" s="184" t="s">
        <v>605</v>
      </c>
      <c r="D200" s="184" t="s">
        <v>172</v>
      </c>
      <c r="E200" s="185" t="s">
        <v>1795</v>
      </c>
      <c r="F200" s="186" t="s">
        <v>1796</v>
      </c>
      <c r="G200" s="187" t="s">
        <v>1466</v>
      </c>
      <c r="H200" s="188">
        <v>4</v>
      </c>
      <c r="I200" s="189"/>
      <c r="J200" s="190">
        <f t="shared" si="20"/>
        <v>0</v>
      </c>
      <c r="K200" s="191"/>
      <c r="L200" s="36"/>
      <c r="M200" s="192" t="s">
        <v>1</v>
      </c>
      <c r="N200" s="193" t="s">
        <v>43</v>
      </c>
      <c r="O200" s="68"/>
      <c r="P200" s="194">
        <f t="shared" si="21"/>
        <v>0</v>
      </c>
      <c r="Q200" s="194">
        <v>3.1E-4</v>
      </c>
      <c r="R200" s="194">
        <f t="shared" si="22"/>
        <v>1.24E-3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176</v>
      </c>
      <c r="AT200" s="196" t="s">
        <v>172</v>
      </c>
      <c r="AU200" s="196" t="s">
        <v>88</v>
      </c>
      <c r="AY200" s="14" t="s">
        <v>170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86</v>
      </c>
      <c r="BK200" s="197">
        <f t="shared" si="29"/>
        <v>0</v>
      </c>
      <c r="BL200" s="14" t="s">
        <v>176</v>
      </c>
      <c r="BM200" s="196" t="s">
        <v>1797</v>
      </c>
    </row>
    <row r="201" spans="1:65" s="2" customFormat="1" ht="24.2" customHeight="1">
      <c r="A201" s="31"/>
      <c r="B201" s="32"/>
      <c r="C201" s="184" t="s">
        <v>607</v>
      </c>
      <c r="D201" s="184" t="s">
        <v>172</v>
      </c>
      <c r="E201" s="185" t="s">
        <v>1798</v>
      </c>
      <c r="F201" s="186" t="s">
        <v>1799</v>
      </c>
      <c r="G201" s="187" t="s">
        <v>1466</v>
      </c>
      <c r="H201" s="188">
        <v>4</v>
      </c>
      <c r="I201" s="189"/>
      <c r="J201" s="190">
        <f t="shared" si="20"/>
        <v>0</v>
      </c>
      <c r="K201" s="191"/>
      <c r="L201" s="36"/>
      <c r="M201" s="192" t="s">
        <v>1</v>
      </c>
      <c r="N201" s="193" t="s">
        <v>43</v>
      </c>
      <c r="O201" s="68"/>
      <c r="P201" s="194">
        <f t="shared" si="21"/>
        <v>0</v>
      </c>
      <c r="Q201" s="194">
        <v>5.0000000000000001E-4</v>
      </c>
      <c r="R201" s="194">
        <f t="shared" si="22"/>
        <v>2E-3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176</v>
      </c>
      <c r="AT201" s="196" t="s">
        <v>172</v>
      </c>
      <c r="AU201" s="196" t="s">
        <v>88</v>
      </c>
      <c r="AY201" s="14" t="s">
        <v>170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86</v>
      </c>
      <c r="BK201" s="197">
        <f t="shared" si="29"/>
        <v>0</v>
      </c>
      <c r="BL201" s="14" t="s">
        <v>176</v>
      </c>
      <c r="BM201" s="196" t="s">
        <v>1800</v>
      </c>
    </row>
    <row r="202" spans="1:65" s="2" customFormat="1" ht="24.2" customHeight="1">
      <c r="A202" s="31"/>
      <c r="B202" s="32"/>
      <c r="C202" s="184" t="s">
        <v>609</v>
      </c>
      <c r="D202" s="184" t="s">
        <v>172</v>
      </c>
      <c r="E202" s="185" t="s">
        <v>1464</v>
      </c>
      <c r="F202" s="186" t="s">
        <v>1465</v>
      </c>
      <c r="G202" s="187" t="s">
        <v>1466</v>
      </c>
      <c r="H202" s="188">
        <v>1</v>
      </c>
      <c r="I202" s="189"/>
      <c r="J202" s="190">
        <f t="shared" si="20"/>
        <v>0</v>
      </c>
      <c r="K202" s="191"/>
      <c r="L202" s="36"/>
      <c r="M202" s="192" t="s">
        <v>1</v>
      </c>
      <c r="N202" s="193" t="s">
        <v>43</v>
      </c>
      <c r="O202" s="68"/>
      <c r="P202" s="194">
        <f t="shared" si="21"/>
        <v>0</v>
      </c>
      <c r="Q202" s="194">
        <v>4.2999999999999999E-4</v>
      </c>
      <c r="R202" s="194">
        <f t="shared" si="22"/>
        <v>4.2999999999999999E-4</v>
      </c>
      <c r="S202" s="194">
        <v>0</v>
      </c>
      <c r="T202" s="195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176</v>
      </c>
      <c r="AT202" s="196" t="s">
        <v>172</v>
      </c>
      <c r="AU202" s="196" t="s">
        <v>88</v>
      </c>
      <c r="AY202" s="14" t="s">
        <v>170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4" t="s">
        <v>86</v>
      </c>
      <c r="BK202" s="197">
        <f t="shared" si="29"/>
        <v>0</v>
      </c>
      <c r="BL202" s="14" t="s">
        <v>176</v>
      </c>
      <c r="BM202" s="196" t="s">
        <v>1801</v>
      </c>
    </row>
    <row r="203" spans="1:65" s="2" customFormat="1" ht="24.2" customHeight="1">
      <c r="A203" s="31"/>
      <c r="B203" s="32"/>
      <c r="C203" s="184" t="s">
        <v>611</v>
      </c>
      <c r="D203" s="184" t="s">
        <v>172</v>
      </c>
      <c r="E203" s="185" t="s">
        <v>1468</v>
      </c>
      <c r="F203" s="186" t="s">
        <v>1469</v>
      </c>
      <c r="G203" s="187" t="s">
        <v>207</v>
      </c>
      <c r="H203" s="188">
        <v>24</v>
      </c>
      <c r="I203" s="189"/>
      <c r="J203" s="190">
        <f t="shared" si="20"/>
        <v>0</v>
      </c>
      <c r="K203" s="191"/>
      <c r="L203" s="36"/>
      <c r="M203" s="192" t="s">
        <v>1</v>
      </c>
      <c r="N203" s="193" t="s">
        <v>43</v>
      </c>
      <c r="O203" s="68"/>
      <c r="P203" s="194">
        <f t="shared" si="21"/>
        <v>0</v>
      </c>
      <c r="Q203" s="194">
        <v>9.1800000000000007E-3</v>
      </c>
      <c r="R203" s="194">
        <f t="shared" si="22"/>
        <v>0.22032000000000002</v>
      </c>
      <c r="S203" s="194">
        <v>0</v>
      </c>
      <c r="T203" s="195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176</v>
      </c>
      <c r="AT203" s="196" t="s">
        <v>172</v>
      </c>
      <c r="AU203" s="196" t="s">
        <v>88</v>
      </c>
      <c r="AY203" s="14" t="s">
        <v>170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4" t="s">
        <v>86</v>
      </c>
      <c r="BK203" s="197">
        <f t="shared" si="29"/>
        <v>0</v>
      </c>
      <c r="BL203" s="14" t="s">
        <v>176</v>
      </c>
      <c r="BM203" s="196" t="s">
        <v>1802</v>
      </c>
    </row>
    <row r="204" spans="1:65" s="2" customFormat="1" ht="24.2" customHeight="1">
      <c r="A204" s="31"/>
      <c r="B204" s="32"/>
      <c r="C204" s="198" t="s">
        <v>613</v>
      </c>
      <c r="D204" s="198" t="s">
        <v>210</v>
      </c>
      <c r="E204" s="199" t="s">
        <v>1803</v>
      </c>
      <c r="F204" s="200" t="s">
        <v>1804</v>
      </c>
      <c r="G204" s="201" t="s">
        <v>207</v>
      </c>
      <c r="H204" s="202">
        <v>8.08</v>
      </c>
      <c r="I204" s="203"/>
      <c r="J204" s="204">
        <f t="shared" ref="J204:J235" si="30">ROUND(I204*H204,2)</f>
        <v>0</v>
      </c>
      <c r="K204" s="205"/>
      <c r="L204" s="206"/>
      <c r="M204" s="207" t="s">
        <v>1</v>
      </c>
      <c r="N204" s="208" t="s">
        <v>43</v>
      </c>
      <c r="O204" s="68"/>
      <c r="P204" s="194">
        <f t="shared" ref="P204:P235" si="31">O204*H204</f>
        <v>0</v>
      </c>
      <c r="Q204" s="194">
        <v>0.254</v>
      </c>
      <c r="R204" s="194">
        <f t="shared" ref="R204:R235" si="32">Q204*H204</f>
        <v>2.0523199999999999</v>
      </c>
      <c r="S204" s="194">
        <v>0</v>
      </c>
      <c r="T204" s="195">
        <f t="shared" ref="T204:T235" si="33"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204</v>
      </c>
      <c r="AT204" s="196" t="s">
        <v>210</v>
      </c>
      <c r="AU204" s="196" t="s">
        <v>88</v>
      </c>
      <c r="AY204" s="14" t="s">
        <v>170</v>
      </c>
      <c r="BE204" s="197">
        <f t="shared" ref="BE204:BE224" si="34">IF(N204="základní",J204,0)</f>
        <v>0</v>
      </c>
      <c r="BF204" s="197">
        <f t="shared" ref="BF204:BF224" si="35">IF(N204="snížená",J204,0)</f>
        <v>0</v>
      </c>
      <c r="BG204" s="197">
        <f t="shared" ref="BG204:BG224" si="36">IF(N204="zákl. přenesená",J204,0)</f>
        <v>0</v>
      </c>
      <c r="BH204" s="197">
        <f t="shared" ref="BH204:BH224" si="37">IF(N204="sníž. přenesená",J204,0)</f>
        <v>0</v>
      </c>
      <c r="BI204" s="197">
        <f t="shared" ref="BI204:BI224" si="38">IF(N204="nulová",J204,0)</f>
        <v>0</v>
      </c>
      <c r="BJ204" s="14" t="s">
        <v>86</v>
      </c>
      <c r="BK204" s="197">
        <f t="shared" ref="BK204:BK224" si="39">ROUND(I204*H204,2)</f>
        <v>0</v>
      </c>
      <c r="BL204" s="14" t="s">
        <v>176</v>
      </c>
      <c r="BM204" s="196" t="s">
        <v>1805</v>
      </c>
    </row>
    <row r="205" spans="1:65" s="2" customFormat="1" ht="24.2" customHeight="1">
      <c r="A205" s="31"/>
      <c r="B205" s="32"/>
      <c r="C205" s="198" t="s">
        <v>615</v>
      </c>
      <c r="D205" s="198" t="s">
        <v>210</v>
      </c>
      <c r="E205" s="199" t="s">
        <v>1806</v>
      </c>
      <c r="F205" s="200" t="s">
        <v>1807</v>
      </c>
      <c r="G205" s="201" t="s">
        <v>207</v>
      </c>
      <c r="H205" s="202">
        <v>9.09</v>
      </c>
      <c r="I205" s="203"/>
      <c r="J205" s="204">
        <f t="shared" si="30"/>
        <v>0</v>
      </c>
      <c r="K205" s="205"/>
      <c r="L205" s="206"/>
      <c r="M205" s="207" t="s">
        <v>1</v>
      </c>
      <c r="N205" s="208" t="s">
        <v>43</v>
      </c>
      <c r="O205" s="68"/>
      <c r="P205" s="194">
        <f t="shared" si="31"/>
        <v>0</v>
      </c>
      <c r="Q205" s="194">
        <v>0.50600000000000001</v>
      </c>
      <c r="R205" s="194">
        <f t="shared" si="32"/>
        <v>4.5995400000000002</v>
      </c>
      <c r="S205" s="194">
        <v>0</v>
      </c>
      <c r="T205" s="195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204</v>
      </c>
      <c r="AT205" s="196" t="s">
        <v>210</v>
      </c>
      <c r="AU205" s="196" t="s">
        <v>88</v>
      </c>
      <c r="AY205" s="14" t="s">
        <v>170</v>
      </c>
      <c r="BE205" s="197">
        <f t="shared" si="34"/>
        <v>0</v>
      </c>
      <c r="BF205" s="197">
        <f t="shared" si="35"/>
        <v>0</v>
      </c>
      <c r="BG205" s="197">
        <f t="shared" si="36"/>
        <v>0</v>
      </c>
      <c r="BH205" s="197">
        <f t="shared" si="37"/>
        <v>0</v>
      </c>
      <c r="BI205" s="197">
        <f t="shared" si="38"/>
        <v>0</v>
      </c>
      <c r="BJ205" s="14" t="s">
        <v>86</v>
      </c>
      <c r="BK205" s="197">
        <f t="shared" si="39"/>
        <v>0</v>
      </c>
      <c r="BL205" s="14" t="s">
        <v>176</v>
      </c>
      <c r="BM205" s="196" t="s">
        <v>1808</v>
      </c>
    </row>
    <row r="206" spans="1:65" s="2" customFormat="1" ht="24.2" customHeight="1">
      <c r="A206" s="31"/>
      <c r="B206" s="32"/>
      <c r="C206" s="198" t="s">
        <v>601</v>
      </c>
      <c r="D206" s="198" t="s">
        <v>210</v>
      </c>
      <c r="E206" s="199" t="s">
        <v>1471</v>
      </c>
      <c r="F206" s="200" t="s">
        <v>1472</v>
      </c>
      <c r="G206" s="201" t="s">
        <v>207</v>
      </c>
      <c r="H206" s="202">
        <v>6.06</v>
      </c>
      <c r="I206" s="203"/>
      <c r="J206" s="204">
        <f t="shared" si="30"/>
        <v>0</v>
      </c>
      <c r="K206" s="205"/>
      <c r="L206" s="206"/>
      <c r="M206" s="207" t="s">
        <v>1</v>
      </c>
      <c r="N206" s="208" t="s">
        <v>43</v>
      </c>
      <c r="O206" s="68"/>
      <c r="P206" s="194">
        <f t="shared" si="31"/>
        <v>0</v>
      </c>
      <c r="Q206" s="194">
        <v>1.0129999999999999</v>
      </c>
      <c r="R206" s="194">
        <f t="shared" si="32"/>
        <v>6.1387799999999988</v>
      </c>
      <c r="S206" s="194">
        <v>0</v>
      </c>
      <c r="T206" s="195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204</v>
      </c>
      <c r="AT206" s="196" t="s">
        <v>210</v>
      </c>
      <c r="AU206" s="196" t="s">
        <v>88</v>
      </c>
      <c r="AY206" s="14" t="s">
        <v>170</v>
      </c>
      <c r="BE206" s="197">
        <f t="shared" si="34"/>
        <v>0</v>
      </c>
      <c r="BF206" s="197">
        <f t="shared" si="35"/>
        <v>0</v>
      </c>
      <c r="BG206" s="197">
        <f t="shared" si="36"/>
        <v>0</v>
      </c>
      <c r="BH206" s="197">
        <f t="shared" si="37"/>
        <v>0</v>
      </c>
      <c r="BI206" s="197">
        <f t="shared" si="38"/>
        <v>0</v>
      </c>
      <c r="BJ206" s="14" t="s">
        <v>86</v>
      </c>
      <c r="BK206" s="197">
        <f t="shared" si="39"/>
        <v>0</v>
      </c>
      <c r="BL206" s="14" t="s">
        <v>176</v>
      </c>
      <c r="BM206" s="196" t="s">
        <v>1809</v>
      </c>
    </row>
    <row r="207" spans="1:65" s="2" customFormat="1" ht="37.9" customHeight="1">
      <c r="A207" s="31"/>
      <c r="B207" s="32"/>
      <c r="C207" s="198" t="s">
        <v>1070</v>
      </c>
      <c r="D207" s="198" t="s">
        <v>210</v>
      </c>
      <c r="E207" s="199" t="s">
        <v>1810</v>
      </c>
      <c r="F207" s="200" t="s">
        <v>1811</v>
      </c>
      <c r="G207" s="201" t="s">
        <v>207</v>
      </c>
      <c r="H207" s="202">
        <v>1.01</v>
      </c>
      <c r="I207" s="203"/>
      <c r="J207" s="204">
        <f t="shared" si="30"/>
        <v>0</v>
      </c>
      <c r="K207" s="205"/>
      <c r="L207" s="206"/>
      <c r="M207" s="207" t="s">
        <v>1</v>
      </c>
      <c r="N207" s="208" t="s">
        <v>43</v>
      </c>
      <c r="O207" s="68"/>
      <c r="P207" s="194">
        <f t="shared" si="31"/>
        <v>0</v>
      </c>
      <c r="Q207" s="194">
        <v>1.2549999999999999</v>
      </c>
      <c r="R207" s="194">
        <f t="shared" si="32"/>
        <v>1.26755</v>
      </c>
      <c r="S207" s="194">
        <v>0</v>
      </c>
      <c r="T207" s="195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204</v>
      </c>
      <c r="AT207" s="196" t="s">
        <v>210</v>
      </c>
      <c r="AU207" s="196" t="s">
        <v>88</v>
      </c>
      <c r="AY207" s="14" t="s">
        <v>170</v>
      </c>
      <c r="BE207" s="197">
        <f t="shared" si="34"/>
        <v>0</v>
      </c>
      <c r="BF207" s="197">
        <f t="shared" si="35"/>
        <v>0</v>
      </c>
      <c r="BG207" s="197">
        <f t="shared" si="36"/>
        <v>0</v>
      </c>
      <c r="BH207" s="197">
        <f t="shared" si="37"/>
        <v>0</v>
      </c>
      <c r="BI207" s="197">
        <f t="shared" si="38"/>
        <v>0</v>
      </c>
      <c r="BJ207" s="14" t="s">
        <v>86</v>
      </c>
      <c r="BK207" s="197">
        <f t="shared" si="39"/>
        <v>0</v>
      </c>
      <c r="BL207" s="14" t="s">
        <v>176</v>
      </c>
      <c r="BM207" s="196" t="s">
        <v>1812</v>
      </c>
    </row>
    <row r="208" spans="1:65" s="2" customFormat="1" ht="24.2" customHeight="1">
      <c r="A208" s="31"/>
      <c r="B208" s="32"/>
      <c r="C208" s="184" t="s">
        <v>1247</v>
      </c>
      <c r="D208" s="184" t="s">
        <v>172</v>
      </c>
      <c r="E208" s="185" t="s">
        <v>1813</v>
      </c>
      <c r="F208" s="186" t="s">
        <v>1814</v>
      </c>
      <c r="G208" s="187" t="s">
        <v>207</v>
      </c>
      <c r="H208" s="188">
        <v>7</v>
      </c>
      <c r="I208" s="189"/>
      <c r="J208" s="190">
        <f t="shared" si="30"/>
        <v>0</v>
      </c>
      <c r="K208" s="191"/>
      <c r="L208" s="36"/>
      <c r="M208" s="192" t="s">
        <v>1</v>
      </c>
      <c r="N208" s="193" t="s">
        <v>43</v>
      </c>
      <c r="O208" s="68"/>
      <c r="P208" s="194">
        <f t="shared" si="31"/>
        <v>0</v>
      </c>
      <c r="Q208" s="194">
        <v>1.1469999999999999E-2</v>
      </c>
      <c r="R208" s="194">
        <f t="shared" si="32"/>
        <v>8.029E-2</v>
      </c>
      <c r="S208" s="194">
        <v>0</v>
      </c>
      <c r="T208" s="195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176</v>
      </c>
      <c r="AT208" s="196" t="s">
        <v>172</v>
      </c>
      <c r="AU208" s="196" t="s">
        <v>88</v>
      </c>
      <c r="AY208" s="14" t="s">
        <v>170</v>
      </c>
      <c r="BE208" s="197">
        <f t="shared" si="34"/>
        <v>0</v>
      </c>
      <c r="BF208" s="197">
        <f t="shared" si="35"/>
        <v>0</v>
      </c>
      <c r="BG208" s="197">
        <f t="shared" si="36"/>
        <v>0</v>
      </c>
      <c r="BH208" s="197">
        <f t="shared" si="37"/>
        <v>0</v>
      </c>
      <c r="BI208" s="197">
        <f t="shared" si="38"/>
        <v>0</v>
      </c>
      <c r="BJ208" s="14" t="s">
        <v>86</v>
      </c>
      <c r="BK208" s="197">
        <f t="shared" si="39"/>
        <v>0</v>
      </c>
      <c r="BL208" s="14" t="s">
        <v>176</v>
      </c>
      <c r="BM208" s="196" t="s">
        <v>1815</v>
      </c>
    </row>
    <row r="209" spans="1:65" s="2" customFormat="1" ht="24.2" customHeight="1">
      <c r="A209" s="31"/>
      <c r="B209" s="32"/>
      <c r="C209" s="198" t="s">
        <v>1251</v>
      </c>
      <c r="D209" s="198" t="s">
        <v>210</v>
      </c>
      <c r="E209" s="199" t="s">
        <v>1816</v>
      </c>
      <c r="F209" s="200" t="s">
        <v>1817</v>
      </c>
      <c r="G209" s="201" t="s">
        <v>207</v>
      </c>
      <c r="H209" s="202">
        <v>7.07</v>
      </c>
      <c r="I209" s="203"/>
      <c r="J209" s="204">
        <f t="shared" si="30"/>
        <v>0</v>
      </c>
      <c r="K209" s="205"/>
      <c r="L209" s="206"/>
      <c r="M209" s="207" t="s">
        <v>1</v>
      </c>
      <c r="N209" s="208" t="s">
        <v>43</v>
      </c>
      <c r="O209" s="68"/>
      <c r="P209" s="194">
        <f t="shared" si="31"/>
        <v>0</v>
      </c>
      <c r="Q209" s="194">
        <v>0.54800000000000004</v>
      </c>
      <c r="R209" s="194">
        <f t="shared" si="32"/>
        <v>3.8743600000000002</v>
      </c>
      <c r="S209" s="194">
        <v>0</v>
      </c>
      <c r="T209" s="195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204</v>
      </c>
      <c r="AT209" s="196" t="s">
        <v>210</v>
      </c>
      <c r="AU209" s="196" t="s">
        <v>88</v>
      </c>
      <c r="AY209" s="14" t="s">
        <v>170</v>
      </c>
      <c r="BE209" s="197">
        <f t="shared" si="34"/>
        <v>0</v>
      </c>
      <c r="BF209" s="197">
        <f t="shared" si="35"/>
        <v>0</v>
      </c>
      <c r="BG209" s="197">
        <f t="shared" si="36"/>
        <v>0</v>
      </c>
      <c r="BH209" s="197">
        <f t="shared" si="37"/>
        <v>0</v>
      </c>
      <c r="BI209" s="197">
        <f t="shared" si="38"/>
        <v>0</v>
      </c>
      <c r="BJ209" s="14" t="s">
        <v>86</v>
      </c>
      <c r="BK209" s="197">
        <f t="shared" si="39"/>
        <v>0</v>
      </c>
      <c r="BL209" s="14" t="s">
        <v>176</v>
      </c>
      <c r="BM209" s="196" t="s">
        <v>1818</v>
      </c>
    </row>
    <row r="210" spans="1:65" s="2" customFormat="1" ht="24.2" customHeight="1">
      <c r="A210" s="31"/>
      <c r="B210" s="32"/>
      <c r="C210" s="184" t="s">
        <v>1253</v>
      </c>
      <c r="D210" s="184" t="s">
        <v>172</v>
      </c>
      <c r="E210" s="185" t="s">
        <v>1474</v>
      </c>
      <c r="F210" s="186" t="s">
        <v>1475</v>
      </c>
      <c r="G210" s="187" t="s">
        <v>207</v>
      </c>
      <c r="H210" s="188">
        <v>12</v>
      </c>
      <c r="I210" s="189"/>
      <c r="J210" s="190">
        <f t="shared" si="30"/>
        <v>0</v>
      </c>
      <c r="K210" s="191"/>
      <c r="L210" s="36"/>
      <c r="M210" s="192" t="s">
        <v>1</v>
      </c>
      <c r="N210" s="193" t="s">
        <v>43</v>
      </c>
      <c r="O210" s="68"/>
      <c r="P210" s="194">
        <f t="shared" si="31"/>
        <v>0</v>
      </c>
      <c r="Q210" s="194">
        <v>2.7529999999999999E-2</v>
      </c>
      <c r="R210" s="194">
        <f t="shared" si="32"/>
        <v>0.33035999999999999</v>
      </c>
      <c r="S210" s="194">
        <v>0</v>
      </c>
      <c r="T210" s="195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176</v>
      </c>
      <c r="AT210" s="196" t="s">
        <v>172</v>
      </c>
      <c r="AU210" s="196" t="s">
        <v>88</v>
      </c>
      <c r="AY210" s="14" t="s">
        <v>170</v>
      </c>
      <c r="BE210" s="197">
        <f t="shared" si="34"/>
        <v>0</v>
      </c>
      <c r="BF210" s="197">
        <f t="shared" si="35"/>
        <v>0</v>
      </c>
      <c r="BG210" s="197">
        <f t="shared" si="36"/>
        <v>0</v>
      </c>
      <c r="BH210" s="197">
        <f t="shared" si="37"/>
        <v>0</v>
      </c>
      <c r="BI210" s="197">
        <f t="shared" si="38"/>
        <v>0</v>
      </c>
      <c r="BJ210" s="14" t="s">
        <v>86</v>
      </c>
      <c r="BK210" s="197">
        <f t="shared" si="39"/>
        <v>0</v>
      </c>
      <c r="BL210" s="14" t="s">
        <v>176</v>
      </c>
      <c r="BM210" s="196" t="s">
        <v>1819</v>
      </c>
    </row>
    <row r="211" spans="1:65" s="2" customFormat="1" ht="24.2" customHeight="1">
      <c r="A211" s="31"/>
      <c r="B211" s="32"/>
      <c r="C211" s="198" t="s">
        <v>1255</v>
      </c>
      <c r="D211" s="198" t="s">
        <v>210</v>
      </c>
      <c r="E211" s="199" t="s">
        <v>1820</v>
      </c>
      <c r="F211" s="200" t="s">
        <v>1821</v>
      </c>
      <c r="G211" s="201" t="s">
        <v>207</v>
      </c>
      <c r="H211" s="202">
        <v>8.08</v>
      </c>
      <c r="I211" s="203"/>
      <c r="J211" s="204">
        <f t="shared" si="30"/>
        <v>0</v>
      </c>
      <c r="K211" s="205"/>
      <c r="L211" s="206"/>
      <c r="M211" s="207" t="s">
        <v>1</v>
      </c>
      <c r="N211" s="208" t="s">
        <v>43</v>
      </c>
      <c r="O211" s="68"/>
      <c r="P211" s="194">
        <f t="shared" si="31"/>
        <v>0</v>
      </c>
      <c r="Q211" s="194">
        <v>1.87</v>
      </c>
      <c r="R211" s="194">
        <f t="shared" si="32"/>
        <v>15.1096</v>
      </c>
      <c r="S211" s="194">
        <v>0</v>
      </c>
      <c r="T211" s="195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204</v>
      </c>
      <c r="AT211" s="196" t="s">
        <v>210</v>
      </c>
      <c r="AU211" s="196" t="s">
        <v>88</v>
      </c>
      <c r="AY211" s="14" t="s">
        <v>170</v>
      </c>
      <c r="BE211" s="197">
        <f t="shared" si="34"/>
        <v>0</v>
      </c>
      <c r="BF211" s="197">
        <f t="shared" si="35"/>
        <v>0</v>
      </c>
      <c r="BG211" s="197">
        <f t="shared" si="36"/>
        <v>0</v>
      </c>
      <c r="BH211" s="197">
        <f t="shared" si="37"/>
        <v>0</v>
      </c>
      <c r="BI211" s="197">
        <f t="shared" si="38"/>
        <v>0</v>
      </c>
      <c r="BJ211" s="14" t="s">
        <v>86</v>
      </c>
      <c r="BK211" s="197">
        <f t="shared" si="39"/>
        <v>0</v>
      </c>
      <c r="BL211" s="14" t="s">
        <v>176</v>
      </c>
      <c r="BM211" s="196" t="s">
        <v>1822</v>
      </c>
    </row>
    <row r="212" spans="1:65" s="2" customFormat="1" ht="24.2" customHeight="1">
      <c r="A212" s="31"/>
      <c r="B212" s="32"/>
      <c r="C212" s="198" t="s">
        <v>1257</v>
      </c>
      <c r="D212" s="198" t="s">
        <v>210</v>
      </c>
      <c r="E212" s="199" t="s">
        <v>1477</v>
      </c>
      <c r="F212" s="200" t="s">
        <v>1478</v>
      </c>
      <c r="G212" s="201" t="s">
        <v>207</v>
      </c>
      <c r="H212" s="202">
        <v>5.05</v>
      </c>
      <c r="I212" s="203"/>
      <c r="J212" s="204">
        <f t="shared" si="30"/>
        <v>0</v>
      </c>
      <c r="K212" s="205"/>
      <c r="L212" s="206"/>
      <c r="M212" s="207" t="s">
        <v>1</v>
      </c>
      <c r="N212" s="208" t="s">
        <v>43</v>
      </c>
      <c r="O212" s="68"/>
      <c r="P212" s="194">
        <f t="shared" si="31"/>
        <v>0</v>
      </c>
      <c r="Q212" s="194">
        <v>2.1</v>
      </c>
      <c r="R212" s="194">
        <f t="shared" si="32"/>
        <v>10.605</v>
      </c>
      <c r="S212" s="194">
        <v>0</v>
      </c>
      <c r="T212" s="195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204</v>
      </c>
      <c r="AT212" s="196" t="s">
        <v>210</v>
      </c>
      <c r="AU212" s="196" t="s">
        <v>88</v>
      </c>
      <c r="AY212" s="14" t="s">
        <v>170</v>
      </c>
      <c r="BE212" s="197">
        <f t="shared" si="34"/>
        <v>0</v>
      </c>
      <c r="BF212" s="197">
        <f t="shared" si="35"/>
        <v>0</v>
      </c>
      <c r="BG212" s="197">
        <f t="shared" si="36"/>
        <v>0</v>
      </c>
      <c r="BH212" s="197">
        <f t="shared" si="37"/>
        <v>0</v>
      </c>
      <c r="BI212" s="197">
        <f t="shared" si="38"/>
        <v>0</v>
      </c>
      <c r="BJ212" s="14" t="s">
        <v>86</v>
      </c>
      <c r="BK212" s="197">
        <f t="shared" si="39"/>
        <v>0</v>
      </c>
      <c r="BL212" s="14" t="s">
        <v>176</v>
      </c>
      <c r="BM212" s="196" t="s">
        <v>1823</v>
      </c>
    </row>
    <row r="213" spans="1:65" s="2" customFormat="1" ht="37.9" customHeight="1">
      <c r="A213" s="31"/>
      <c r="B213" s="32"/>
      <c r="C213" s="198" t="s">
        <v>1261</v>
      </c>
      <c r="D213" s="198" t="s">
        <v>210</v>
      </c>
      <c r="E213" s="199" t="s">
        <v>1824</v>
      </c>
      <c r="F213" s="200" t="s">
        <v>1825</v>
      </c>
      <c r="G213" s="201" t="s">
        <v>207</v>
      </c>
      <c r="H213" s="202">
        <v>1.01</v>
      </c>
      <c r="I213" s="203"/>
      <c r="J213" s="204">
        <f t="shared" si="30"/>
        <v>0</v>
      </c>
      <c r="K213" s="205"/>
      <c r="L213" s="206"/>
      <c r="M213" s="207" t="s">
        <v>1</v>
      </c>
      <c r="N213" s="208" t="s">
        <v>43</v>
      </c>
      <c r="O213" s="68"/>
      <c r="P213" s="194">
        <f t="shared" si="31"/>
        <v>0</v>
      </c>
      <c r="Q213" s="194">
        <v>2.98</v>
      </c>
      <c r="R213" s="194">
        <f t="shared" si="32"/>
        <v>3.0097999999999998</v>
      </c>
      <c r="S213" s="194">
        <v>0</v>
      </c>
      <c r="T213" s="195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204</v>
      </c>
      <c r="AT213" s="196" t="s">
        <v>210</v>
      </c>
      <c r="AU213" s="196" t="s">
        <v>88</v>
      </c>
      <c r="AY213" s="14" t="s">
        <v>170</v>
      </c>
      <c r="BE213" s="197">
        <f t="shared" si="34"/>
        <v>0</v>
      </c>
      <c r="BF213" s="197">
        <f t="shared" si="35"/>
        <v>0</v>
      </c>
      <c r="BG213" s="197">
        <f t="shared" si="36"/>
        <v>0</v>
      </c>
      <c r="BH213" s="197">
        <f t="shared" si="37"/>
        <v>0</v>
      </c>
      <c r="BI213" s="197">
        <f t="shared" si="38"/>
        <v>0</v>
      </c>
      <c r="BJ213" s="14" t="s">
        <v>86</v>
      </c>
      <c r="BK213" s="197">
        <f t="shared" si="39"/>
        <v>0</v>
      </c>
      <c r="BL213" s="14" t="s">
        <v>176</v>
      </c>
      <c r="BM213" s="196" t="s">
        <v>1826</v>
      </c>
    </row>
    <row r="214" spans="1:65" s="2" customFormat="1" ht="24.2" customHeight="1">
      <c r="A214" s="31"/>
      <c r="B214" s="32"/>
      <c r="C214" s="184" t="s">
        <v>1263</v>
      </c>
      <c r="D214" s="184" t="s">
        <v>172</v>
      </c>
      <c r="E214" s="185" t="s">
        <v>1480</v>
      </c>
      <c r="F214" s="186" t="s">
        <v>1481</v>
      </c>
      <c r="G214" s="187" t="s">
        <v>207</v>
      </c>
      <c r="H214" s="188">
        <v>7</v>
      </c>
      <c r="I214" s="189"/>
      <c r="J214" s="190">
        <f t="shared" si="30"/>
        <v>0</v>
      </c>
      <c r="K214" s="191"/>
      <c r="L214" s="36"/>
      <c r="M214" s="192" t="s">
        <v>1</v>
      </c>
      <c r="N214" s="193" t="s">
        <v>43</v>
      </c>
      <c r="O214" s="68"/>
      <c r="P214" s="194">
        <f t="shared" si="31"/>
        <v>0</v>
      </c>
      <c r="Q214" s="194">
        <v>3.8260000000000002E-2</v>
      </c>
      <c r="R214" s="194">
        <f t="shared" si="32"/>
        <v>0.26782</v>
      </c>
      <c r="S214" s="194">
        <v>0</v>
      </c>
      <c r="T214" s="195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176</v>
      </c>
      <c r="AT214" s="196" t="s">
        <v>172</v>
      </c>
      <c r="AU214" s="196" t="s">
        <v>88</v>
      </c>
      <c r="AY214" s="14" t="s">
        <v>170</v>
      </c>
      <c r="BE214" s="197">
        <f t="shared" si="34"/>
        <v>0</v>
      </c>
      <c r="BF214" s="197">
        <f t="shared" si="35"/>
        <v>0</v>
      </c>
      <c r="BG214" s="197">
        <f t="shared" si="36"/>
        <v>0</v>
      </c>
      <c r="BH214" s="197">
        <f t="shared" si="37"/>
        <v>0</v>
      </c>
      <c r="BI214" s="197">
        <f t="shared" si="38"/>
        <v>0</v>
      </c>
      <c r="BJ214" s="14" t="s">
        <v>86</v>
      </c>
      <c r="BK214" s="197">
        <f t="shared" si="39"/>
        <v>0</v>
      </c>
      <c r="BL214" s="14" t="s">
        <v>176</v>
      </c>
      <c r="BM214" s="196" t="s">
        <v>1827</v>
      </c>
    </row>
    <row r="215" spans="1:65" s="2" customFormat="1" ht="24.2" customHeight="1">
      <c r="A215" s="31"/>
      <c r="B215" s="32"/>
      <c r="C215" s="198" t="s">
        <v>1265</v>
      </c>
      <c r="D215" s="198" t="s">
        <v>210</v>
      </c>
      <c r="E215" s="199" t="s">
        <v>1483</v>
      </c>
      <c r="F215" s="200" t="s">
        <v>1484</v>
      </c>
      <c r="G215" s="201" t="s">
        <v>207</v>
      </c>
      <c r="H215" s="202">
        <v>7.07</v>
      </c>
      <c r="I215" s="203"/>
      <c r="J215" s="204">
        <f t="shared" si="30"/>
        <v>0</v>
      </c>
      <c r="K215" s="205"/>
      <c r="L215" s="206"/>
      <c r="M215" s="207" t="s">
        <v>1</v>
      </c>
      <c r="N215" s="208" t="s">
        <v>43</v>
      </c>
      <c r="O215" s="68"/>
      <c r="P215" s="194">
        <f t="shared" si="31"/>
        <v>0</v>
      </c>
      <c r="Q215" s="194">
        <v>0.44900000000000001</v>
      </c>
      <c r="R215" s="194">
        <f t="shared" si="32"/>
        <v>3.1744300000000001</v>
      </c>
      <c r="S215" s="194">
        <v>0</v>
      </c>
      <c r="T215" s="195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204</v>
      </c>
      <c r="AT215" s="196" t="s">
        <v>210</v>
      </c>
      <c r="AU215" s="196" t="s">
        <v>88</v>
      </c>
      <c r="AY215" s="14" t="s">
        <v>170</v>
      </c>
      <c r="BE215" s="197">
        <f t="shared" si="34"/>
        <v>0</v>
      </c>
      <c r="BF215" s="197">
        <f t="shared" si="35"/>
        <v>0</v>
      </c>
      <c r="BG215" s="197">
        <f t="shared" si="36"/>
        <v>0</v>
      </c>
      <c r="BH215" s="197">
        <f t="shared" si="37"/>
        <v>0</v>
      </c>
      <c r="BI215" s="197">
        <f t="shared" si="38"/>
        <v>0</v>
      </c>
      <c r="BJ215" s="14" t="s">
        <v>86</v>
      </c>
      <c r="BK215" s="197">
        <f t="shared" si="39"/>
        <v>0</v>
      </c>
      <c r="BL215" s="14" t="s">
        <v>176</v>
      </c>
      <c r="BM215" s="196" t="s">
        <v>1828</v>
      </c>
    </row>
    <row r="216" spans="1:65" s="2" customFormat="1" ht="14.45" customHeight="1">
      <c r="A216" s="31"/>
      <c r="B216" s="32"/>
      <c r="C216" s="184" t="s">
        <v>1269</v>
      </c>
      <c r="D216" s="184" t="s">
        <v>172</v>
      </c>
      <c r="E216" s="185" t="s">
        <v>1829</v>
      </c>
      <c r="F216" s="186" t="s">
        <v>1830</v>
      </c>
      <c r="G216" s="187" t="s">
        <v>207</v>
      </c>
      <c r="H216" s="188">
        <v>1</v>
      </c>
      <c r="I216" s="189"/>
      <c r="J216" s="190">
        <f t="shared" si="30"/>
        <v>0</v>
      </c>
      <c r="K216" s="191"/>
      <c r="L216" s="36"/>
      <c r="M216" s="192" t="s">
        <v>1</v>
      </c>
      <c r="N216" s="193" t="s">
        <v>43</v>
      </c>
      <c r="O216" s="68"/>
      <c r="P216" s="194">
        <f t="shared" si="31"/>
        <v>0</v>
      </c>
      <c r="Q216" s="194">
        <v>0</v>
      </c>
      <c r="R216" s="194">
        <f t="shared" si="32"/>
        <v>0</v>
      </c>
      <c r="S216" s="194">
        <v>0</v>
      </c>
      <c r="T216" s="195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176</v>
      </c>
      <c r="AT216" s="196" t="s">
        <v>172</v>
      </c>
      <c r="AU216" s="196" t="s">
        <v>88</v>
      </c>
      <c r="AY216" s="14" t="s">
        <v>170</v>
      </c>
      <c r="BE216" s="197">
        <f t="shared" si="34"/>
        <v>0</v>
      </c>
      <c r="BF216" s="197">
        <f t="shared" si="35"/>
        <v>0</v>
      </c>
      <c r="BG216" s="197">
        <f t="shared" si="36"/>
        <v>0</v>
      </c>
      <c r="BH216" s="197">
        <f t="shared" si="37"/>
        <v>0</v>
      </c>
      <c r="BI216" s="197">
        <f t="shared" si="38"/>
        <v>0</v>
      </c>
      <c r="BJ216" s="14" t="s">
        <v>86</v>
      </c>
      <c r="BK216" s="197">
        <f t="shared" si="39"/>
        <v>0</v>
      </c>
      <c r="BL216" s="14" t="s">
        <v>176</v>
      </c>
      <c r="BM216" s="196" t="s">
        <v>1831</v>
      </c>
    </row>
    <row r="217" spans="1:65" s="2" customFormat="1" ht="24.2" customHeight="1">
      <c r="A217" s="31"/>
      <c r="B217" s="32"/>
      <c r="C217" s="184" t="s">
        <v>1271</v>
      </c>
      <c r="D217" s="184" t="s">
        <v>172</v>
      </c>
      <c r="E217" s="185" t="s">
        <v>1832</v>
      </c>
      <c r="F217" s="186" t="s">
        <v>1833</v>
      </c>
      <c r="G217" s="187" t="s">
        <v>217</v>
      </c>
      <c r="H217" s="188">
        <v>1.1000000000000001</v>
      </c>
      <c r="I217" s="189"/>
      <c r="J217" s="190">
        <f t="shared" si="30"/>
        <v>0</v>
      </c>
      <c r="K217" s="191"/>
      <c r="L217" s="36"/>
      <c r="M217" s="192" t="s">
        <v>1</v>
      </c>
      <c r="N217" s="193" t="s">
        <v>43</v>
      </c>
      <c r="O217" s="68"/>
      <c r="P217" s="194">
        <f t="shared" si="31"/>
        <v>0</v>
      </c>
      <c r="Q217" s="194">
        <v>0</v>
      </c>
      <c r="R217" s="194">
        <f t="shared" si="32"/>
        <v>0</v>
      </c>
      <c r="S217" s="194">
        <v>0</v>
      </c>
      <c r="T217" s="195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176</v>
      </c>
      <c r="AT217" s="196" t="s">
        <v>172</v>
      </c>
      <c r="AU217" s="196" t="s">
        <v>88</v>
      </c>
      <c r="AY217" s="14" t="s">
        <v>170</v>
      </c>
      <c r="BE217" s="197">
        <f t="shared" si="34"/>
        <v>0</v>
      </c>
      <c r="BF217" s="197">
        <f t="shared" si="35"/>
        <v>0</v>
      </c>
      <c r="BG217" s="197">
        <f t="shared" si="36"/>
        <v>0</v>
      </c>
      <c r="BH217" s="197">
        <f t="shared" si="37"/>
        <v>0</v>
      </c>
      <c r="BI217" s="197">
        <f t="shared" si="38"/>
        <v>0</v>
      </c>
      <c r="BJ217" s="14" t="s">
        <v>86</v>
      </c>
      <c r="BK217" s="197">
        <f t="shared" si="39"/>
        <v>0</v>
      </c>
      <c r="BL217" s="14" t="s">
        <v>176</v>
      </c>
      <c r="BM217" s="196" t="s">
        <v>1834</v>
      </c>
    </row>
    <row r="218" spans="1:65" s="2" customFormat="1" ht="24.2" customHeight="1">
      <c r="A218" s="31"/>
      <c r="B218" s="32"/>
      <c r="C218" s="184" t="s">
        <v>1273</v>
      </c>
      <c r="D218" s="184" t="s">
        <v>172</v>
      </c>
      <c r="E218" s="185" t="s">
        <v>1486</v>
      </c>
      <c r="F218" s="186" t="s">
        <v>1487</v>
      </c>
      <c r="G218" s="187" t="s">
        <v>207</v>
      </c>
      <c r="H218" s="188">
        <v>10</v>
      </c>
      <c r="I218" s="189"/>
      <c r="J218" s="190">
        <f t="shared" si="30"/>
        <v>0</v>
      </c>
      <c r="K218" s="191"/>
      <c r="L218" s="36"/>
      <c r="M218" s="192" t="s">
        <v>1</v>
      </c>
      <c r="N218" s="193" t="s">
        <v>43</v>
      </c>
      <c r="O218" s="68"/>
      <c r="P218" s="194">
        <f t="shared" si="31"/>
        <v>0</v>
      </c>
      <c r="Q218" s="194">
        <v>7.0200000000000002E-3</v>
      </c>
      <c r="R218" s="194">
        <f t="shared" si="32"/>
        <v>7.0199999999999999E-2</v>
      </c>
      <c r="S218" s="194">
        <v>0</v>
      </c>
      <c r="T218" s="195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176</v>
      </c>
      <c r="AT218" s="196" t="s">
        <v>172</v>
      </c>
      <c r="AU218" s="196" t="s">
        <v>88</v>
      </c>
      <c r="AY218" s="14" t="s">
        <v>170</v>
      </c>
      <c r="BE218" s="197">
        <f t="shared" si="34"/>
        <v>0</v>
      </c>
      <c r="BF218" s="197">
        <f t="shared" si="35"/>
        <v>0</v>
      </c>
      <c r="BG218" s="197">
        <f t="shared" si="36"/>
        <v>0</v>
      </c>
      <c r="BH218" s="197">
        <f t="shared" si="37"/>
        <v>0</v>
      </c>
      <c r="BI218" s="197">
        <f t="shared" si="38"/>
        <v>0</v>
      </c>
      <c r="BJ218" s="14" t="s">
        <v>86</v>
      </c>
      <c r="BK218" s="197">
        <f t="shared" si="39"/>
        <v>0</v>
      </c>
      <c r="BL218" s="14" t="s">
        <v>176</v>
      </c>
      <c r="BM218" s="196" t="s">
        <v>1835</v>
      </c>
    </row>
    <row r="219" spans="1:65" s="2" customFormat="1" ht="14.45" customHeight="1">
      <c r="A219" s="31"/>
      <c r="B219" s="32"/>
      <c r="C219" s="198" t="s">
        <v>1072</v>
      </c>
      <c r="D219" s="198" t="s">
        <v>210</v>
      </c>
      <c r="E219" s="199" t="s">
        <v>1489</v>
      </c>
      <c r="F219" s="200" t="s">
        <v>1490</v>
      </c>
      <c r="G219" s="201" t="s">
        <v>207</v>
      </c>
      <c r="H219" s="202">
        <v>10</v>
      </c>
      <c r="I219" s="203"/>
      <c r="J219" s="204">
        <f t="shared" si="30"/>
        <v>0</v>
      </c>
      <c r="K219" s="205"/>
      <c r="L219" s="206"/>
      <c r="M219" s="207" t="s">
        <v>1</v>
      </c>
      <c r="N219" s="208" t="s">
        <v>43</v>
      </c>
      <c r="O219" s="68"/>
      <c r="P219" s="194">
        <f t="shared" si="31"/>
        <v>0</v>
      </c>
      <c r="Q219" s="194">
        <v>9.1999999999999998E-2</v>
      </c>
      <c r="R219" s="194">
        <f t="shared" si="32"/>
        <v>0.91999999999999993</v>
      </c>
      <c r="S219" s="194">
        <v>0</v>
      </c>
      <c r="T219" s="195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204</v>
      </c>
      <c r="AT219" s="196" t="s">
        <v>210</v>
      </c>
      <c r="AU219" s="196" t="s">
        <v>88</v>
      </c>
      <c r="AY219" s="14" t="s">
        <v>170</v>
      </c>
      <c r="BE219" s="197">
        <f t="shared" si="34"/>
        <v>0</v>
      </c>
      <c r="BF219" s="197">
        <f t="shared" si="35"/>
        <v>0</v>
      </c>
      <c r="BG219" s="197">
        <f t="shared" si="36"/>
        <v>0</v>
      </c>
      <c r="BH219" s="197">
        <f t="shared" si="37"/>
        <v>0</v>
      </c>
      <c r="BI219" s="197">
        <f t="shared" si="38"/>
        <v>0</v>
      </c>
      <c r="BJ219" s="14" t="s">
        <v>86</v>
      </c>
      <c r="BK219" s="197">
        <f t="shared" si="39"/>
        <v>0</v>
      </c>
      <c r="BL219" s="14" t="s">
        <v>176</v>
      </c>
      <c r="BM219" s="196" t="s">
        <v>1836</v>
      </c>
    </row>
    <row r="220" spans="1:65" s="2" customFormat="1" ht="24.2" customHeight="1">
      <c r="A220" s="31"/>
      <c r="B220" s="32"/>
      <c r="C220" s="184" t="s">
        <v>1276</v>
      </c>
      <c r="D220" s="184" t="s">
        <v>172</v>
      </c>
      <c r="E220" s="185" t="s">
        <v>1837</v>
      </c>
      <c r="F220" s="186" t="s">
        <v>1838</v>
      </c>
      <c r="G220" s="187" t="s">
        <v>207</v>
      </c>
      <c r="H220" s="188">
        <v>4</v>
      </c>
      <c r="I220" s="189"/>
      <c r="J220" s="190">
        <f t="shared" si="30"/>
        <v>0</v>
      </c>
      <c r="K220" s="191"/>
      <c r="L220" s="36"/>
      <c r="M220" s="192" t="s">
        <v>1</v>
      </c>
      <c r="N220" s="193" t="s">
        <v>43</v>
      </c>
      <c r="O220" s="68"/>
      <c r="P220" s="194">
        <f t="shared" si="31"/>
        <v>0</v>
      </c>
      <c r="Q220" s="194">
        <v>7.0200000000000002E-3</v>
      </c>
      <c r="R220" s="194">
        <f t="shared" si="32"/>
        <v>2.8080000000000001E-2</v>
      </c>
      <c r="S220" s="194">
        <v>0</v>
      </c>
      <c r="T220" s="195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176</v>
      </c>
      <c r="AT220" s="196" t="s">
        <v>172</v>
      </c>
      <c r="AU220" s="196" t="s">
        <v>88</v>
      </c>
      <c r="AY220" s="14" t="s">
        <v>170</v>
      </c>
      <c r="BE220" s="197">
        <f t="shared" si="34"/>
        <v>0</v>
      </c>
      <c r="BF220" s="197">
        <f t="shared" si="35"/>
        <v>0</v>
      </c>
      <c r="BG220" s="197">
        <f t="shared" si="36"/>
        <v>0</v>
      </c>
      <c r="BH220" s="197">
        <f t="shared" si="37"/>
        <v>0</v>
      </c>
      <c r="BI220" s="197">
        <f t="shared" si="38"/>
        <v>0</v>
      </c>
      <c r="BJ220" s="14" t="s">
        <v>86</v>
      </c>
      <c r="BK220" s="197">
        <f t="shared" si="39"/>
        <v>0</v>
      </c>
      <c r="BL220" s="14" t="s">
        <v>176</v>
      </c>
      <c r="BM220" s="196" t="s">
        <v>1839</v>
      </c>
    </row>
    <row r="221" spans="1:65" s="2" customFormat="1" ht="14.45" customHeight="1">
      <c r="A221" s="31"/>
      <c r="B221" s="32"/>
      <c r="C221" s="198" t="s">
        <v>1074</v>
      </c>
      <c r="D221" s="198" t="s">
        <v>210</v>
      </c>
      <c r="E221" s="199" t="s">
        <v>1840</v>
      </c>
      <c r="F221" s="200" t="s">
        <v>1841</v>
      </c>
      <c r="G221" s="201" t="s">
        <v>207</v>
      </c>
      <c r="H221" s="202">
        <v>4</v>
      </c>
      <c r="I221" s="203"/>
      <c r="J221" s="204">
        <f t="shared" si="30"/>
        <v>0</v>
      </c>
      <c r="K221" s="205"/>
      <c r="L221" s="206"/>
      <c r="M221" s="207" t="s">
        <v>1</v>
      </c>
      <c r="N221" s="208" t="s">
        <v>43</v>
      </c>
      <c r="O221" s="68"/>
      <c r="P221" s="194">
        <f t="shared" si="31"/>
        <v>0</v>
      </c>
      <c r="Q221" s="194">
        <v>0.16300000000000001</v>
      </c>
      <c r="R221" s="194">
        <f t="shared" si="32"/>
        <v>0.65200000000000002</v>
      </c>
      <c r="S221" s="194">
        <v>0</v>
      </c>
      <c r="T221" s="195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204</v>
      </c>
      <c r="AT221" s="196" t="s">
        <v>210</v>
      </c>
      <c r="AU221" s="196" t="s">
        <v>88</v>
      </c>
      <c r="AY221" s="14" t="s">
        <v>170</v>
      </c>
      <c r="BE221" s="197">
        <f t="shared" si="34"/>
        <v>0</v>
      </c>
      <c r="BF221" s="197">
        <f t="shared" si="35"/>
        <v>0</v>
      </c>
      <c r="BG221" s="197">
        <f t="shared" si="36"/>
        <v>0</v>
      </c>
      <c r="BH221" s="197">
        <f t="shared" si="37"/>
        <v>0</v>
      </c>
      <c r="BI221" s="197">
        <f t="shared" si="38"/>
        <v>0</v>
      </c>
      <c r="BJ221" s="14" t="s">
        <v>86</v>
      </c>
      <c r="BK221" s="197">
        <f t="shared" si="39"/>
        <v>0</v>
      </c>
      <c r="BL221" s="14" t="s">
        <v>176</v>
      </c>
      <c r="BM221" s="196" t="s">
        <v>1842</v>
      </c>
    </row>
    <row r="222" spans="1:65" s="2" customFormat="1" ht="14.45" customHeight="1">
      <c r="A222" s="31"/>
      <c r="B222" s="32"/>
      <c r="C222" s="184" t="s">
        <v>1281</v>
      </c>
      <c r="D222" s="184" t="s">
        <v>172</v>
      </c>
      <c r="E222" s="185" t="s">
        <v>1492</v>
      </c>
      <c r="F222" s="186" t="s">
        <v>1493</v>
      </c>
      <c r="G222" s="187" t="s">
        <v>217</v>
      </c>
      <c r="H222" s="188">
        <v>267.45999999999998</v>
      </c>
      <c r="I222" s="189"/>
      <c r="J222" s="190">
        <f t="shared" si="30"/>
        <v>0</v>
      </c>
      <c r="K222" s="191"/>
      <c r="L222" s="36"/>
      <c r="M222" s="192" t="s">
        <v>1</v>
      </c>
      <c r="N222" s="193" t="s">
        <v>43</v>
      </c>
      <c r="O222" s="68"/>
      <c r="P222" s="194">
        <f t="shared" si="31"/>
        <v>0</v>
      </c>
      <c r="Q222" s="194">
        <v>6.0000000000000002E-5</v>
      </c>
      <c r="R222" s="194">
        <f t="shared" si="32"/>
        <v>1.6047599999999999E-2</v>
      </c>
      <c r="S222" s="194">
        <v>0</v>
      </c>
      <c r="T222" s="195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176</v>
      </c>
      <c r="AT222" s="196" t="s">
        <v>172</v>
      </c>
      <c r="AU222" s="196" t="s">
        <v>88</v>
      </c>
      <c r="AY222" s="14" t="s">
        <v>170</v>
      </c>
      <c r="BE222" s="197">
        <f t="shared" si="34"/>
        <v>0</v>
      </c>
      <c r="BF222" s="197">
        <f t="shared" si="35"/>
        <v>0</v>
      </c>
      <c r="BG222" s="197">
        <f t="shared" si="36"/>
        <v>0</v>
      </c>
      <c r="BH222" s="197">
        <f t="shared" si="37"/>
        <v>0</v>
      </c>
      <c r="BI222" s="197">
        <f t="shared" si="38"/>
        <v>0</v>
      </c>
      <c r="BJ222" s="14" t="s">
        <v>86</v>
      </c>
      <c r="BK222" s="197">
        <f t="shared" si="39"/>
        <v>0</v>
      </c>
      <c r="BL222" s="14" t="s">
        <v>176</v>
      </c>
      <c r="BM222" s="196" t="s">
        <v>1843</v>
      </c>
    </row>
    <row r="223" spans="1:65" s="2" customFormat="1" ht="14.45" customHeight="1">
      <c r="A223" s="31"/>
      <c r="B223" s="32"/>
      <c r="C223" s="184" t="s">
        <v>1285</v>
      </c>
      <c r="D223" s="184" t="s">
        <v>172</v>
      </c>
      <c r="E223" s="185" t="s">
        <v>1844</v>
      </c>
      <c r="F223" s="186" t="s">
        <v>1845</v>
      </c>
      <c r="G223" s="187" t="s">
        <v>207</v>
      </c>
      <c r="H223" s="188">
        <v>4</v>
      </c>
      <c r="I223" s="189"/>
      <c r="J223" s="190">
        <f t="shared" si="30"/>
        <v>0</v>
      </c>
      <c r="K223" s="191"/>
      <c r="L223" s="36"/>
      <c r="M223" s="192" t="s">
        <v>1</v>
      </c>
      <c r="N223" s="193" t="s">
        <v>43</v>
      </c>
      <c r="O223" s="68"/>
      <c r="P223" s="194">
        <f t="shared" si="31"/>
        <v>0</v>
      </c>
      <c r="Q223" s="194">
        <v>1.14E-3</v>
      </c>
      <c r="R223" s="194">
        <f t="shared" si="32"/>
        <v>4.5599999999999998E-3</v>
      </c>
      <c r="S223" s="194">
        <v>0</v>
      </c>
      <c r="T223" s="195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176</v>
      </c>
      <c r="AT223" s="196" t="s">
        <v>172</v>
      </c>
      <c r="AU223" s="196" t="s">
        <v>88</v>
      </c>
      <c r="AY223" s="14" t="s">
        <v>170</v>
      </c>
      <c r="BE223" s="197">
        <f t="shared" si="34"/>
        <v>0</v>
      </c>
      <c r="BF223" s="197">
        <f t="shared" si="35"/>
        <v>0</v>
      </c>
      <c r="BG223" s="197">
        <f t="shared" si="36"/>
        <v>0</v>
      </c>
      <c r="BH223" s="197">
        <f t="shared" si="37"/>
        <v>0</v>
      </c>
      <c r="BI223" s="197">
        <f t="shared" si="38"/>
        <v>0</v>
      </c>
      <c r="BJ223" s="14" t="s">
        <v>86</v>
      </c>
      <c r="BK223" s="197">
        <f t="shared" si="39"/>
        <v>0</v>
      </c>
      <c r="BL223" s="14" t="s">
        <v>176</v>
      </c>
      <c r="BM223" s="196" t="s">
        <v>1846</v>
      </c>
    </row>
    <row r="224" spans="1:65" s="2" customFormat="1" ht="14.45" customHeight="1">
      <c r="A224" s="31"/>
      <c r="B224" s="32"/>
      <c r="C224" s="184" t="s">
        <v>1287</v>
      </c>
      <c r="D224" s="184" t="s">
        <v>172</v>
      </c>
      <c r="E224" s="185" t="s">
        <v>1847</v>
      </c>
      <c r="F224" s="186" t="s">
        <v>1848</v>
      </c>
      <c r="G224" s="187" t="s">
        <v>207</v>
      </c>
      <c r="H224" s="188">
        <v>4</v>
      </c>
      <c r="I224" s="189"/>
      <c r="J224" s="190">
        <f t="shared" si="30"/>
        <v>0</v>
      </c>
      <c r="K224" s="191"/>
      <c r="L224" s="36"/>
      <c r="M224" s="192" t="s">
        <v>1</v>
      </c>
      <c r="N224" s="193" t="s">
        <v>43</v>
      </c>
      <c r="O224" s="68"/>
      <c r="P224" s="194">
        <f t="shared" si="31"/>
        <v>0</v>
      </c>
      <c r="Q224" s="194">
        <v>2.66E-3</v>
      </c>
      <c r="R224" s="194">
        <f t="shared" si="32"/>
        <v>1.064E-2</v>
      </c>
      <c r="S224" s="194">
        <v>0</v>
      </c>
      <c r="T224" s="195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176</v>
      </c>
      <c r="AT224" s="196" t="s">
        <v>172</v>
      </c>
      <c r="AU224" s="196" t="s">
        <v>88</v>
      </c>
      <c r="AY224" s="14" t="s">
        <v>170</v>
      </c>
      <c r="BE224" s="197">
        <f t="shared" si="34"/>
        <v>0</v>
      </c>
      <c r="BF224" s="197">
        <f t="shared" si="35"/>
        <v>0</v>
      </c>
      <c r="BG224" s="197">
        <f t="shared" si="36"/>
        <v>0</v>
      </c>
      <c r="BH224" s="197">
        <f t="shared" si="37"/>
        <v>0</v>
      </c>
      <c r="BI224" s="197">
        <f t="shared" si="38"/>
        <v>0</v>
      </c>
      <c r="BJ224" s="14" t="s">
        <v>86</v>
      </c>
      <c r="BK224" s="197">
        <f t="shared" si="39"/>
        <v>0</v>
      </c>
      <c r="BL224" s="14" t="s">
        <v>176</v>
      </c>
      <c r="BM224" s="196" t="s">
        <v>1849</v>
      </c>
    </row>
    <row r="225" spans="1:65" s="12" customFormat="1" ht="22.9" customHeight="1">
      <c r="B225" s="168"/>
      <c r="C225" s="169"/>
      <c r="D225" s="170" t="s">
        <v>77</v>
      </c>
      <c r="E225" s="182" t="s">
        <v>209</v>
      </c>
      <c r="F225" s="182" t="s">
        <v>237</v>
      </c>
      <c r="G225" s="169"/>
      <c r="H225" s="169"/>
      <c r="I225" s="172"/>
      <c r="J225" s="183">
        <f>BK225</f>
        <v>0</v>
      </c>
      <c r="K225" s="169"/>
      <c r="L225" s="174"/>
      <c r="M225" s="175"/>
      <c r="N225" s="176"/>
      <c r="O225" s="176"/>
      <c r="P225" s="177">
        <f>SUM(P226:P232)</f>
        <v>0</v>
      </c>
      <c r="Q225" s="176"/>
      <c r="R225" s="177">
        <f>SUM(R226:R232)</f>
        <v>0</v>
      </c>
      <c r="S225" s="176"/>
      <c r="T225" s="178">
        <f>SUM(T226:T232)</f>
        <v>0</v>
      </c>
      <c r="AR225" s="179" t="s">
        <v>86</v>
      </c>
      <c r="AT225" s="180" t="s">
        <v>77</v>
      </c>
      <c r="AU225" s="180" t="s">
        <v>86</v>
      </c>
      <c r="AY225" s="179" t="s">
        <v>170</v>
      </c>
      <c r="BK225" s="181">
        <f>SUM(BK226:BK232)</f>
        <v>0</v>
      </c>
    </row>
    <row r="226" spans="1:65" s="2" customFormat="1" ht="14.45" customHeight="1">
      <c r="A226" s="31"/>
      <c r="B226" s="32"/>
      <c r="C226" s="184" t="s">
        <v>1291</v>
      </c>
      <c r="D226" s="184" t="s">
        <v>172</v>
      </c>
      <c r="E226" s="185" t="s">
        <v>1495</v>
      </c>
      <c r="F226" s="186" t="s">
        <v>1496</v>
      </c>
      <c r="G226" s="187" t="s">
        <v>217</v>
      </c>
      <c r="H226" s="188">
        <v>329.56</v>
      </c>
      <c r="I226" s="189"/>
      <c r="J226" s="190">
        <f t="shared" ref="J226:J232" si="40">ROUND(I226*H226,2)</f>
        <v>0</v>
      </c>
      <c r="K226" s="191"/>
      <c r="L226" s="36"/>
      <c r="M226" s="192" t="s">
        <v>1</v>
      </c>
      <c r="N226" s="193" t="s">
        <v>43</v>
      </c>
      <c r="O226" s="68"/>
      <c r="P226" s="194">
        <f t="shared" ref="P226:P232" si="41">O226*H226</f>
        <v>0</v>
      </c>
      <c r="Q226" s="194">
        <v>0</v>
      </c>
      <c r="R226" s="194">
        <f t="shared" ref="R226:R232" si="42">Q226*H226</f>
        <v>0</v>
      </c>
      <c r="S226" s="194">
        <v>0</v>
      </c>
      <c r="T226" s="195">
        <f t="shared" ref="T226:T232" si="43"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176</v>
      </c>
      <c r="AT226" s="196" t="s">
        <v>172</v>
      </c>
      <c r="AU226" s="196" t="s">
        <v>88</v>
      </c>
      <c r="AY226" s="14" t="s">
        <v>170</v>
      </c>
      <c r="BE226" s="197">
        <f t="shared" ref="BE226:BE232" si="44">IF(N226="základní",J226,0)</f>
        <v>0</v>
      </c>
      <c r="BF226" s="197">
        <f t="shared" ref="BF226:BF232" si="45">IF(N226="snížená",J226,0)</f>
        <v>0</v>
      </c>
      <c r="BG226" s="197">
        <f t="shared" ref="BG226:BG232" si="46">IF(N226="zákl. přenesená",J226,0)</f>
        <v>0</v>
      </c>
      <c r="BH226" s="197">
        <f t="shared" ref="BH226:BH232" si="47">IF(N226="sníž. přenesená",J226,0)</f>
        <v>0</v>
      </c>
      <c r="BI226" s="197">
        <f t="shared" ref="BI226:BI232" si="48">IF(N226="nulová",J226,0)</f>
        <v>0</v>
      </c>
      <c r="BJ226" s="14" t="s">
        <v>86</v>
      </c>
      <c r="BK226" s="197">
        <f t="shared" ref="BK226:BK232" si="49">ROUND(I226*H226,2)</f>
        <v>0</v>
      </c>
      <c r="BL226" s="14" t="s">
        <v>176</v>
      </c>
      <c r="BM226" s="196" t="s">
        <v>1850</v>
      </c>
    </row>
    <row r="227" spans="1:65" s="2" customFormat="1" ht="24.2" customHeight="1">
      <c r="A227" s="31"/>
      <c r="B227" s="32"/>
      <c r="C227" s="184" t="s">
        <v>1293</v>
      </c>
      <c r="D227" s="184" t="s">
        <v>172</v>
      </c>
      <c r="E227" s="185" t="s">
        <v>1851</v>
      </c>
      <c r="F227" s="186" t="s">
        <v>1852</v>
      </c>
      <c r="G227" s="187" t="s">
        <v>264</v>
      </c>
      <c r="H227" s="188">
        <v>9</v>
      </c>
      <c r="I227" s="189"/>
      <c r="J227" s="190">
        <f t="shared" si="40"/>
        <v>0</v>
      </c>
      <c r="K227" s="191"/>
      <c r="L227" s="36"/>
      <c r="M227" s="192" t="s">
        <v>1</v>
      </c>
      <c r="N227" s="193" t="s">
        <v>43</v>
      </c>
      <c r="O227" s="68"/>
      <c r="P227" s="194">
        <f t="shared" si="41"/>
        <v>0</v>
      </c>
      <c r="Q227" s="194">
        <v>0</v>
      </c>
      <c r="R227" s="194">
        <f t="shared" si="42"/>
        <v>0</v>
      </c>
      <c r="S227" s="194">
        <v>0</v>
      </c>
      <c r="T227" s="195">
        <f t="shared" si="4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176</v>
      </c>
      <c r="AT227" s="196" t="s">
        <v>172</v>
      </c>
      <c r="AU227" s="196" t="s">
        <v>88</v>
      </c>
      <c r="AY227" s="14" t="s">
        <v>170</v>
      </c>
      <c r="BE227" s="197">
        <f t="shared" si="44"/>
        <v>0</v>
      </c>
      <c r="BF227" s="197">
        <f t="shared" si="45"/>
        <v>0</v>
      </c>
      <c r="BG227" s="197">
        <f t="shared" si="46"/>
        <v>0</v>
      </c>
      <c r="BH227" s="197">
        <f t="shared" si="47"/>
        <v>0</v>
      </c>
      <c r="BI227" s="197">
        <f t="shared" si="48"/>
        <v>0</v>
      </c>
      <c r="BJ227" s="14" t="s">
        <v>86</v>
      </c>
      <c r="BK227" s="197">
        <f t="shared" si="49"/>
        <v>0</v>
      </c>
      <c r="BL227" s="14" t="s">
        <v>176</v>
      </c>
      <c r="BM227" s="196" t="s">
        <v>1853</v>
      </c>
    </row>
    <row r="228" spans="1:65" s="2" customFormat="1" ht="24.2" customHeight="1">
      <c r="A228" s="31"/>
      <c r="B228" s="32"/>
      <c r="C228" s="184" t="s">
        <v>1297</v>
      </c>
      <c r="D228" s="184" t="s">
        <v>172</v>
      </c>
      <c r="E228" s="185" t="s">
        <v>1854</v>
      </c>
      <c r="F228" s="186" t="s">
        <v>1855</v>
      </c>
      <c r="G228" s="187" t="s">
        <v>264</v>
      </c>
      <c r="H228" s="188">
        <v>9</v>
      </c>
      <c r="I228" s="189"/>
      <c r="J228" s="190">
        <f t="shared" si="40"/>
        <v>0</v>
      </c>
      <c r="K228" s="191"/>
      <c r="L228" s="36"/>
      <c r="M228" s="192" t="s">
        <v>1</v>
      </c>
      <c r="N228" s="193" t="s">
        <v>43</v>
      </c>
      <c r="O228" s="68"/>
      <c r="P228" s="194">
        <f t="shared" si="41"/>
        <v>0</v>
      </c>
      <c r="Q228" s="194">
        <v>0</v>
      </c>
      <c r="R228" s="194">
        <f t="shared" si="42"/>
        <v>0</v>
      </c>
      <c r="S228" s="194">
        <v>0</v>
      </c>
      <c r="T228" s="195">
        <f t="shared" si="4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176</v>
      </c>
      <c r="AT228" s="196" t="s">
        <v>172</v>
      </c>
      <c r="AU228" s="196" t="s">
        <v>88</v>
      </c>
      <c r="AY228" s="14" t="s">
        <v>170</v>
      </c>
      <c r="BE228" s="197">
        <f t="shared" si="44"/>
        <v>0</v>
      </c>
      <c r="BF228" s="197">
        <f t="shared" si="45"/>
        <v>0</v>
      </c>
      <c r="BG228" s="197">
        <f t="shared" si="46"/>
        <v>0</v>
      </c>
      <c r="BH228" s="197">
        <f t="shared" si="47"/>
        <v>0</v>
      </c>
      <c r="BI228" s="197">
        <f t="shared" si="48"/>
        <v>0</v>
      </c>
      <c r="BJ228" s="14" t="s">
        <v>86</v>
      </c>
      <c r="BK228" s="197">
        <f t="shared" si="49"/>
        <v>0</v>
      </c>
      <c r="BL228" s="14" t="s">
        <v>176</v>
      </c>
      <c r="BM228" s="196" t="s">
        <v>1856</v>
      </c>
    </row>
    <row r="229" spans="1:65" s="2" customFormat="1" ht="24.2" customHeight="1">
      <c r="A229" s="31"/>
      <c r="B229" s="32"/>
      <c r="C229" s="184" t="s">
        <v>1301</v>
      </c>
      <c r="D229" s="184" t="s">
        <v>172</v>
      </c>
      <c r="E229" s="185" t="s">
        <v>1857</v>
      </c>
      <c r="F229" s="186" t="s">
        <v>1858</v>
      </c>
      <c r="G229" s="187" t="s">
        <v>264</v>
      </c>
      <c r="H229" s="188">
        <v>4.5</v>
      </c>
      <c r="I229" s="189"/>
      <c r="J229" s="190">
        <f t="shared" si="40"/>
        <v>0</v>
      </c>
      <c r="K229" s="191"/>
      <c r="L229" s="36"/>
      <c r="M229" s="192" t="s">
        <v>1</v>
      </c>
      <c r="N229" s="193" t="s">
        <v>43</v>
      </c>
      <c r="O229" s="68"/>
      <c r="P229" s="194">
        <f t="shared" si="41"/>
        <v>0</v>
      </c>
      <c r="Q229" s="194">
        <v>0</v>
      </c>
      <c r="R229" s="194">
        <f t="shared" si="42"/>
        <v>0</v>
      </c>
      <c r="S229" s="194">
        <v>0</v>
      </c>
      <c r="T229" s="195">
        <f t="shared" si="4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176</v>
      </c>
      <c r="AT229" s="196" t="s">
        <v>172</v>
      </c>
      <c r="AU229" s="196" t="s">
        <v>88</v>
      </c>
      <c r="AY229" s="14" t="s">
        <v>170</v>
      </c>
      <c r="BE229" s="197">
        <f t="shared" si="44"/>
        <v>0</v>
      </c>
      <c r="BF229" s="197">
        <f t="shared" si="45"/>
        <v>0</v>
      </c>
      <c r="BG229" s="197">
        <f t="shared" si="46"/>
        <v>0</v>
      </c>
      <c r="BH229" s="197">
        <f t="shared" si="47"/>
        <v>0</v>
      </c>
      <c r="BI229" s="197">
        <f t="shared" si="48"/>
        <v>0</v>
      </c>
      <c r="BJ229" s="14" t="s">
        <v>86</v>
      </c>
      <c r="BK229" s="197">
        <f t="shared" si="49"/>
        <v>0</v>
      </c>
      <c r="BL229" s="14" t="s">
        <v>176</v>
      </c>
      <c r="BM229" s="196" t="s">
        <v>1859</v>
      </c>
    </row>
    <row r="230" spans="1:65" s="2" customFormat="1" ht="24.2" customHeight="1">
      <c r="A230" s="31"/>
      <c r="B230" s="32"/>
      <c r="C230" s="184" t="s">
        <v>1304</v>
      </c>
      <c r="D230" s="184" t="s">
        <v>172</v>
      </c>
      <c r="E230" s="185" t="s">
        <v>1860</v>
      </c>
      <c r="F230" s="186" t="s">
        <v>1861</v>
      </c>
      <c r="G230" s="187" t="s">
        <v>264</v>
      </c>
      <c r="H230" s="188">
        <v>4.5</v>
      </c>
      <c r="I230" s="189"/>
      <c r="J230" s="190">
        <f t="shared" si="40"/>
        <v>0</v>
      </c>
      <c r="K230" s="191"/>
      <c r="L230" s="36"/>
      <c r="M230" s="192" t="s">
        <v>1</v>
      </c>
      <c r="N230" s="193" t="s">
        <v>43</v>
      </c>
      <c r="O230" s="68"/>
      <c r="P230" s="194">
        <f t="shared" si="41"/>
        <v>0</v>
      </c>
      <c r="Q230" s="194">
        <v>0</v>
      </c>
      <c r="R230" s="194">
        <f t="shared" si="42"/>
        <v>0</v>
      </c>
      <c r="S230" s="194">
        <v>0</v>
      </c>
      <c r="T230" s="195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176</v>
      </c>
      <c r="AT230" s="196" t="s">
        <v>172</v>
      </c>
      <c r="AU230" s="196" t="s">
        <v>88</v>
      </c>
      <c r="AY230" s="14" t="s">
        <v>170</v>
      </c>
      <c r="BE230" s="197">
        <f t="shared" si="44"/>
        <v>0</v>
      </c>
      <c r="BF230" s="197">
        <f t="shared" si="45"/>
        <v>0</v>
      </c>
      <c r="BG230" s="197">
        <f t="shared" si="46"/>
        <v>0</v>
      </c>
      <c r="BH230" s="197">
        <f t="shared" si="47"/>
        <v>0</v>
      </c>
      <c r="BI230" s="197">
        <f t="shared" si="48"/>
        <v>0</v>
      </c>
      <c r="BJ230" s="14" t="s">
        <v>86</v>
      </c>
      <c r="BK230" s="197">
        <f t="shared" si="49"/>
        <v>0</v>
      </c>
      <c r="BL230" s="14" t="s">
        <v>176</v>
      </c>
      <c r="BM230" s="196" t="s">
        <v>1862</v>
      </c>
    </row>
    <row r="231" spans="1:65" s="2" customFormat="1" ht="14.45" customHeight="1">
      <c r="A231" s="31"/>
      <c r="B231" s="32"/>
      <c r="C231" s="184" t="s">
        <v>1306</v>
      </c>
      <c r="D231" s="184" t="s">
        <v>172</v>
      </c>
      <c r="E231" s="185" t="s">
        <v>1498</v>
      </c>
      <c r="F231" s="186" t="s">
        <v>1499</v>
      </c>
      <c r="G231" s="187" t="s">
        <v>264</v>
      </c>
      <c r="H231" s="188">
        <v>1</v>
      </c>
      <c r="I231" s="189"/>
      <c r="J231" s="190">
        <f t="shared" si="40"/>
        <v>0</v>
      </c>
      <c r="K231" s="191"/>
      <c r="L231" s="36"/>
      <c r="M231" s="192" t="s">
        <v>1</v>
      </c>
      <c r="N231" s="193" t="s">
        <v>43</v>
      </c>
      <c r="O231" s="68"/>
      <c r="P231" s="194">
        <f t="shared" si="41"/>
        <v>0</v>
      </c>
      <c r="Q231" s="194">
        <v>0</v>
      </c>
      <c r="R231" s="194">
        <f t="shared" si="42"/>
        <v>0</v>
      </c>
      <c r="S231" s="194">
        <v>0</v>
      </c>
      <c r="T231" s="195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176</v>
      </c>
      <c r="AT231" s="196" t="s">
        <v>172</v>
      </c>
      <c r="AU231" s="196" t="s">
        <v>88</v>
      </c>
      <c r="AY231" s="14" t="s">
        <v>170</v>
      </c>
      <c r="BE231" s="197">
        <f t="shared" si="44"/>
        <v>0</v>
      </c>
      <c r="BF231" s="197">
        <f t="shared" si="45"/>
        <v>0</v>
      </c>
      <c r="BG231" s="197">
        <f t="shared" si="46"/>
        <v>0</v>
      </c>
      <c r="BH231" s="197">
        <f t="shared" si="47"/>
        <v>0</v>
      </c>
      <c r="BI231" s="197">
        <f t="shared" si="48"/>
        <v>0</v>
      </c>
      <c r="BJ231" s="14" t="s">
        <v>86</v>
      </c>
      <c r="BK231" s="197">
        <f t="shared" si="49"/>
        <v>0</v>
      </c>
      <c r="BL231" s="14" t="s">
        <v>176</v>
      </c>
      <c r="BM231" s="196" t="s">
        <v>1863</v>
      </c>
    </row>
    <row r="232" spans="1:65" s="2" customFormat="1" ht="14.45" customHeight="1">
      <c r="A232" s="31"/>
      <c r="B232" s="32"/>
      <c r="C232" s="184" t="s">
        <v>1310</v>
      </c>
      <c r="D232" s="184" t="s">
        <v>172</v>
      </c>
      <c r="E232" s="185" t="s">
        <v>1501</v>
      </c>
      <c r="F232" s="186" t="s">
        <v>1864</v>
      </c>
      <c r="G232" s="187" t="s">
        <v>264</v>
      </c>
      <c r="H232" s="188">
        <v>1</v>
      </c>
      <c r="I232" s="189"/>
      <c r="J232" s="190">
        <f t="shared" si="40"/>
        <v>0</v>
      </c>
      <c r="K232" s="191"/>
      <c r="L232" s="36"/>
      <c r="M232" s="192" t="s">
        <v>1</v>
      </c>
      <c r="N232" s="193" t="s">
        <v>43</v>
      </c>
      <c r="O232" s="68"/>
      <c r="P232" s="194">
        <f t="shared" si="41"/>
        <v>0</v>
      </c>
      <c r="Q232" s="194">
        <v>0</v>
      </c>
      <c r="R232" s="194">
        <f t="shared" si="42"/>
        <v>0</v>
      </c>
      <c r="S232" s="194">
        <v>0</v>
      </c>
      <c r="T232" s="195">
        <f t="shared" si="4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176</v>
      </c>
      <c r="AT232" s="196" t="s">
        <v>172</v>
      </c>
      <c r="AU232" s="196" t="s">
        <v>88</v>
      </c>
      <c r="AY232" s="14" t="s">
        <v>170</v>
      </c>
      <c r="BE232" s="197">
        <f t="shared" si="44"/>
        <v>0</v>
      </c>
      <c r="BF232" s="197">
        <f t="shared" si="45"/>
        <v>0</v>
      </c>
      <c r="BG232" s="197">
        <f t="shared" si="46"/>
        <v>0</v>
      </c>
      <c r="BH232" s="197">
        <f t="shared" si="47"/>
        <v>0</v>
      </c>
      <c r="BI232" s="197">
        <f t="shared" si="48"/>
        <v>0</v>
      </c>
      <c r="BJ232" s="14" t="s">
        <v>86</v>
      </c>
      <c r="BK232" s="197">
        <f t="shared" si="49"/>
        <v>0</v>
      </c>
      <c r="BL232" s="14" t="s">
        <v>176</v>
      </c>
      <c r="BM232" s="196" t="s">
        <v>1865</v>
      </c>
    </row>
    <row r="233" spans="1:65" s="12" customFormat="1" ht="22.9" customHeight="1">
      <c r="B233" s="168"/>
      <c r="C233" s="169"/>
      <c r="D233" s="170" t="s">
        <v>77</v>
      </c>
      <c r="E233" s="182" t="s">
        <v>1297</v>
      </c>
      <c r="F233" s="182" t="s">
        <v>1504</v>
      </c>
      <c r="G233" s="169"/>
      <c r="H233" s="169"/>
      <c r="I233" s="172"/>
      <c r="J233" s="183">
        <f>BK233</f>
        <v>0</v>
      </c>
      <c r="K233" s="169"/>
      <c r="L233" s="174"/>
      <c r="M233" s="175"/>
      <c r="N233" s="176"/>
      <c r="O233" s="176"/>
      <c r="P233" s="177">
        <f>SUM(P234:P235)</f>
        <v>0</v>
      </c>
      <c r="Q233" s="176"/>
      <c r="R233" s="177">
        <f>SUM(R234:R235)</f>
        <v>0</v>
      </c>
      <c r="S233" s="176"/>
      <c r="T233" s="178">
        <f>SUM(T234:T235)</f>
        <v>131.31119999999999</v>
      </c>
      <c r="AR233" s="179" t="s">
        <v>86</v>
      </c>
      <c r="AT233" s="180" t="s">
        <v>77</v>
      </c>
      <c r="AU233" s="180" t="s">
        <v>86</v>
      </c>
      <c r="AY233" s="179" t="s">
        <v>170</v>
      </c>
      <c r="BK233" s="181">
        <f>SUM(BK234:BK235)</f>
        <v>0</v>
      </c>
    </row>
    <row r="234" spans="1:65" s="2" customFormat="1" ht="24.2" customHeight="1">
      <c r="A234" s="31"/>
      <c r="B234" s="32"/>
      <c r="C234" s="184" t="s">
        <v>1314</v>
      </c>
      <c r="D234" s="184" t="s">
        <v>172</v>
      </c>
      <c r="E234" s="185" t="s">
        <v>1505</v>
      </c>
      <c r="F234" s="186" t="s">
        <v>1506</v>
      </c>
      <c r="G234" s="187" t="s">
        <v>196</v>
      </c>
      <c r="H234" s="188">
        <v>271.10899999999998</v>
      </c>
      <c r="I234" s="189"/>
      <c r="J234" s="190">
        <f>ROUND(I234*H234,2)</f>
        <v>0</v>
      </c>
      <c r="K234" s="191"/>
      <c r="L234" s="36"/>
      <c r="M234" s="192" t="s">
        <v>1</v>
      </c>
      <c r="N234" s="193" t="s">
        <v>43</v>
      </c>
      <c r="O234" s="68"/>
      <c r="P234" s="194">
        <f>O234*H234</f>
        <v>0</v>
      </c>
      <c r="Q234" s="194">
        <v>0</v>
      </c>
      <c r="R234" s="194">
        <f>Q234*H234</f>
        <v>0</v>
      </c>
      <c r="S234" s="194">
        <v>0.3</v>
      </c>
      <c r="T234" s="195">
        <f>S234*H234</f>
        <v>81.332699999999988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176</v>
      </c>
      <c r="AT234" s="196" t="s">
        <v>172</v>
      </c>
      <c r="AU234" s="196" t="s">
        <v>88</v>
      </c>
      <c r="AY234" s="14" t="s">
        <v>170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4" t="s">
        <v>86</v>
      </c>
      <c r="BK234" s="197">
        <f>ROUND(I234*H234,2)</f>
        <v>0</v>
      </c>
      <c r="BL234" s="14" t="s">
        <v>176</v>
      </c>
      <c r="BM234" s="196" t="s">
        <v>1866</v>
      </c>
    </row>
    <row r="235" spans="1:65" s="2" customFormat="1" ht="24.2" customHeight="1">
      <c r="A235" s="31"/>
      <c r="B235" s="32"/>
      <c r="C235" s="184" t="s">
        <v>1318</v>
      </c>
      <c r="D235" s="184" t="s">
        <v>172</v>
      </c>
      <c r="E235" s="185" t="s">
        <v>1508</v>
      </c>
      <c r="F235" s="186" t="s">
        <v>1509</v>
      </c>
      <c r="G235" s="187" t="s">
        <v>196</v>
      </c>
      <c r="H235" s="188">
        <v>227.17500000000001</v>
      </c>
      <c r="I235" s="189"/>
      <c r="J235" s="190">
        <f>ROUND(I235*H235,2)</f>
        <v>0</v>
      </c>
      <c r="K235" s="191"/>
      <c r="L235" s="36"/>
      <c r="M235" s="192" t="s">
        <v>1</v>
      </c>
      <c r="N235" s="193" t="s">
        <v>43</v>
      </c>
      <c r="O235" s="68"/>
      <c r="P235" s="194">
        <f>O235*H235</f>
        <v>0</v>
      </c>
      <c r="Q235" s="194">
        <v>0</v>
      </c>
      <c r="R235" s="194">
        <f>Q235*H235</f>
        <v>0</v>
      </c>
      <c r="S235" s="194">
        <v>0.22</v>
      </c>
      <c r="T235" s="195">
        <f>S235*H235</f>
        <v>49.978500000000004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176</v>
      </c>
      <c r="AT235" s="196" t="s">
        <v>172</v>
      </c>
      <c r="AU235" s="196" t="s">
        <v>88</v>
      </c>
      <c r="AY235" s="14" t="s">
        <v>170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4" t="s">
        <v>86</v>
      </c>
      <c r="BK235" s="197">
        <f>ROUND(I235*H235,2)</f>
        <v>0</v>
      </c>
      <c r="BL235" s="14" t="s">
        <v>176</v>
      </c>
      <c r="BM235" s="196" t="s">
        <v>1867</v>
      </c>
    </row>
    <row r="236" spans="1:65" s="12" customFormat="1" ht="22.9" customHeight="1">
      <c r="B236" s="168"/>
      <c r="C236" s="169"/>
      <c r="D236" s="170" t="s">
        <v>77</v>
      </c>
      <c r="E236" s="182" t="s">
        <v>1306</v>
      </c>
      <c r="F236" s="182" t="s">
        <v>281</v>
      </c>
      <c r="G236" s="169"/>
      <c r="H236" s="169"/>
      <c r="I236" s="172"/>
      <c r="J236" s="183">
        <f>BK236</f>
        <v>0</v>
      </c>
      <c r="K236" s="169"/>
      <c r="L236" s="174"/>
      <c r="M236" s="175"/>
      <c r="N236" s="176"/>
      <c r="O236" s="176"/>
      <c r="P236" s="177">
        <f>SUM(P237:P242)</f>
        <v>0</v>
      </c>
      <c r="Q236" s="176"/>
      <c r="R236" s="177">
        <f>SUM(R237:R242)</f>
        <v>0</v>
      </c>
      <c r="S236" s="176"/>
      <c r="T236" s="178">
        <f>SUM(T237:T242)</f>
        <v>0</v>
      </c>
      <c r="AR236" s="179" t="s">
        <v>86</v>
      </c>
      <c r="AT236" s="180" t="s">
        <v>77</v>
      </c>
      <c r="AU236" s="180" t="s">
        <v>86</v>
      </c>
      <c r="AY236" s="179" t="s">
        <v>170</v>
      </c>
      <c r="BK236" s="181">
        <f>SUM(BK237:BK242)</f>
        <v>0</v>
      </c>
    </row>
    <row r="237" spans="1:65" s="2" customFormat="1" ht="14.45" customHeight="1">
      <c r="A237" s="31"/>
      <c r="B237" s="32"/>
      <c r="C237" s="184" t="s">
        <v>1322</v>
      </c>
      <c r="D237" s="184" t="s">
        <v>172</v>
      </c>
      <c r="E237" s="185" t="s">
        <v>273</v>
      </c>
      <c r="F237" s="186" t="s">
        <v>274</v>
      </c>
      <c r="G237" s="187" t="s">
        <v>191</v>
      </c>
      <c r="H237" s="188">
        <v>131.31100000000001</v>
      </c>
      <c r="I237" s="189"/>
      <c r="J237" s="190">
        <f t="shared" ref="J237:J242" si="50">ROUND(I237*H237,2)</f>
        <v>0</v>
      </c>
      <c r="K237" s="191"/>
      <c r="L237" s="36"/>
      <c r="M237" s="192" t="s">
        <v>1</v>
      </c>
      <c r="N237" s="193" t="s">
        <v>43</v>
      </c>
      <c r="O237" s="68"/>
      <c r="P237" s="194">
        <f t="shared" ref="P237:P242" si="51">O237*H237</f>
        <v>0</v>
      </c>
      <c r="Q237" s="194">
        <v>0</v>
      </c>
      <c r="R237" s="194">
        <f t="shared" ref="R237:R242" si="52">Q237*H237</f>
        <v>0</v>
      </c>
      <c r="S237" s="194">
        <v>0</v>
      </c>
      <c r="T237" s="195">
        <f t="shared" ref="T237:T242" si="53"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176</v>
      </c>
      <c r="AT237" s="196" t="s">
        <v>172</v>
      </c>
      <c r="AU237" s="196" t="s">
        <v>88</v>
      </c>
      <c r="AY237" s="14" t="s">
        <v>170</v>
      </c>
      <c r="BE237" s="197">
        <f t="shared" ref="BE237:BE242" si="54">IF(N237="základní",J237,0)</f>
        <v>0</v>
      </c>
      <c r="BF237" s="197">
        <f t="shared" ref="BF237:BF242" si="55">IF(N237="snížená",J237,0)</f>
        <v>0</v>
      </c>
      <c r="BG237" s="197">
        <f t="shared" ref="BG237:BG242" si="56">IF(N237="zákl. přenesená",J237,0)</f>
        <v>0</v>
      </c>
      <c r="BH237" s="197">
        <f t="shared" ref="BH237:BH242" si="57">IF(N237="sníž. přenesená",J237,0)</f>
        <v>0</v>
      </c>
      <c r="BI237" s="197">
        <f t="shared" ref="BI237:BI242" si="58">IF(N237="nulová",J237,0)</f>
        <v>0</v>
      </c>
      <c r="BJ237" s="14" t="s">
        <v>86</v>
      </c>
      <c r="BK237" s="197">
        <f t="shared" ref="BK237:BK242" si="59">ROUND(I237*H237,2)</f>
        <v>0</v>
      </c>
      <c r="BL237" s="14" t="s">
        <v>176</v>
      </c>
      <c r="BM237" s="196" t="s">
        <v>1868</v>
      </c>
    </row>
    <row r="238" spans="1:65" s="2" customFormat="1" ht="24.2" customHeight="1">
      <c r="A238" s="31"/>
      <c r="B238" s="32"/>
      <c r="C238" s="184" t="s">
        <v>1324</v>
      </c>
      <c r="D238" s="184" t="s">
        <v>172</v>
      </c>
      <c r="E238" s="185" t="s">
        <v>277</v>
      </c>
      <c r="F238" s="186" t="s">
        <v>278</v>
      </c>
      <c r="G238" s="187" t="s">
        <v>191</v>
      </c>
      <c r="H238" s="188">
        <v>2363.598</v>
      </c>
      <c r="I238" s="189"/>
      <c r="J238" s="190">
        <f t="shared" si="50"/>
        <v>0</v>
      </c>
      <c r="K238" s="191"/>
      <c r="L238" s="36"/>
      <c r="M238" s="192" t="s">
        <v>1</v>
      </c>
      <c r="N238" s="193" t="s">
        <v>43</v>
      </c>
      <c r="O238" s="68"/>
      <c r="P238" s="194">
        <f t="shared" si="51"/>
        <v>0</v>
      </c>
      <c r="Q238" s="194">
        <v>0</v>
      </c>
      <c r="R238" s="194">
        <f t="shared" si="52"/>
        <v>0</v>
      </c>
      <c r="S238" s="194">
        <v>0</v>
      </c>
      <c r="T238" s="195">
        <f t="shared" si="5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176</v>
      </c>
      <c r="AT238" s="196" t="s">
        <v>172</v>
      </c>
      <c r="AU238" s="196" t="s">
        <v>88</v>
      </c>
      <c r="AY238" s="14" t="s">
        <v>170</v>
      </c>
      <c r="BE238" s="197">
        <f t="shared" si="54"/>
        <v>0</v>
      </c>
      <c r="BF238" s="197">
        <f t="shared" si="55"/>
        <v>0</v>
      </c>
      <c r="BG238" s="197">
        <f t="shared" si="56"/>
        <v>0</v>
      </c>
      <c r="BH238" s="197">
        <f t="shared" si="57"/>
        <v>0</v>
      </c>
      <c r="BI238" s="197">
        <f t="shared" si="58"/>
        <v>0</v>
      </c>
      <c r="BJ238" s="14" t="s">
        <v>86</v>
      </c>
      <c r="BK238" s="197">
        <f t="shared" si="59"/>
        <v>0</v>
      </c>
      <c r="BL238" s="14" t="s">
        <v>176</v>
      </c>
      <c r="BM238" s="196" t="s">
        <v>1869</v>
      </c>
    </row>
    <row r="239" spans="1:65" s="2" customFormat="1" ht="24.2" customHeight="1">
      <c r="A239" s="31"/>
      <c r="B239" s="32"/>
      <c r="C239" s="184" t="s">
        <v>1326</v>
      </c>
      <c r="D239" s="184" t="s">
        <v>172</v>
      </c>
      <c r="E239" s="185" t="s">
        <v>1870</v>
      </c>
      <c r="F239" s="186" t="s">
        <v>1871</v>
      </c>
      <c r="G239" s="187" t="s">
        <v>191</v>
      </c>
      <c r="H239" s="188">
        <v>4.72</v>
      </c>
      <c r="I239" s="189"/>
      <c r="J239" s="190">
        <f t="shared" si="50"/>
        <v>0</v>
      </c>
      <c r="K239" s="191"/>
      <c r="L239" s="36"/>
      <c r="M239" s="192" t="s">
        <v>1</v>
      </c>
      <c r="N239" s="193" t="s">
        <v>43</v>
      </c>
      <c r="O239" s="68"/>
      <c r="P239" s="194">
        <f t="shared" si="51"/>
        <v>0</v>
      </c>
      <c r="Q239" s="194">
        <v>0</v>
      </c>
      <c r="R239" s="194">
        <f t="shared" si="52"/>
        <v>0</v>
      </c>
      <c r="S239" s="194">
        <v>0</v>
      </c>
      <c r="T239" s="195">
        <f t="shared" si="5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176</v>
      </c>
      <c r="AT239" s="196" t="s">
        <v>172</v>
      </c>
      <c r="AU239" s="196" t="s">
        <v>88</v>
      </c>
      <c r="AY239" s="14" t="s">
        <v>170</v>
      </c>
      <c r="BE239" s="197">
        <f t="shared" si="54"/>
        <v>0</v>
      </c>
      <c r="BF239" s="197">
        <f t="shared" si="55"/>
        <v>0</v>
      </c>
      <c r="BG239" s="197">
        <f t="shared" si="56"/>
        <v>0</v>
      </c>
      <c r="BH239" s="197">
        <f t="shared" si="57"/>
        <v>0</v>
      </c>
      <c r="BI239" s="197">
        <f t="shared" si="58"/>
        <v>0</v>
      </c>
      <c r="BJ239" s="14" t="s">
        <v>86</v>
      </c>
      <c r="BK239" s="197">
        <f t="shared" si="59"/>
        <v>0</v>
      </c>
      <c r="BL239" s="14" t="s">
        <v>176</v>
      </c>
      <c r="BM239" s="196" t="s">
        <v>1872</v>
      </c>
    </row>
    <row r="240" spans="1:65" s="2" customFormat="1" ht="24.2" customHeight="1">
      <c r="A240" s="31"/>
      <c r="B240" s="32"/>
      <c r="C240" s="184" t="s">
        <v>1328</v>
      </c>
      <c r="D240" s="184" t="s">
        <v>172</v>
      </c>
      <c r="E240" s="185" t="s">
        <v>466</v>
      </c>
      <c r="F240" s="186" t="s">
        <v>1513</v>
      </c>
      <c r="G240" s="187" t="s">
        <v>191</v>
      </c>
      <c r="H240" s="188">
        <v>68.903999999999996</v>
      </c>
      <c r="I240" s="189"/>
      <c r="J240" s="190">
        <f t="shared" si="50"/>
        <v>0</v>
      </c>
      <c r="K240" s="191"/>
      <c r="L240" s="36"/>
      <c r="M240" s="192" t="s">
        <v>1</v>
      </c>
      <c r="N240" s="193" t="s">
        <v>43</v>
      </c>
      <c r="O240" s="68"/>
      <c r="P240" s="194">
        <f t="shared" si="51"/>
        <v>0</v>
      </c>
      <c r="Q240" s="194">
        <v>0</v>
      </c>
      <c r="R240" s="194">
        <f t="shared" si="52"/>
        <v>0</v>
      </c>
      <c r="S240" s="194">
        <v>0</v>
      </c>
      <c r="T240" s="195">
        <f t="shared" si="5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176</v>
      </c>
      <c r="AT240" s="196" t="s">
        <v>172</v>
      </c>
      <c r="AU240" s="196" t="s">
        <v>88</v>
      </c>
      <c r="AY240" s="14" t="s">
        <v>170</v>
      </c>
      <c r="BE240" s="197">
        <f t="shared" si="54"/>
        <v>0</v>
      </c>
      <c r="BF240" s="197">
        <f t="shared" si="55"/>
        <v>0</v>
      </c>
      <c r="BG240" s="197">
        <f t="shared" si="56"/>
        <v>0</v>
      </c>
      <c r="BH240" s="197">
        <f t="shared" si="57"/>
        <v>0</v>
      </c>
      <c r="BI240" s="197">
        <f t="shared" si="58"/>
        <v>0</v>
      </c>
      <c r="BJ240" s="14" t="s">
        <v>86</v>
      </c>
      <c r="BK240" s="197">
        <f t="shared" si="59"/>
        <v>0</v>
      </c>
      <c r="BL240" s="14" t="s">
        <v>176</v>
      </c>
      <c r="BM240" s="196" t="s">
        <v>1873</v>
      </c>
    </row>
    <row r="241" spans="1:65" s="2" customFormat="1" ht="24.2" customHeight="1">
      <c r="A241" s="31"/>
      <c r="B241" s="32"/>
      <c r="C241" s="184" t="s">
        <v>1330</v>
      </c>
      <c r="D241" s="184" t="s">
        <v>172</v>
      </c>
      <c r="E241" s="185" t="s">
        <v>470</v>
      </c>
      <c r="F241" s="186" t="s">
        <v>1515</v>
      </c>
      <c r="G241" s="187" t="s">
        <v>191</v>
      </c>
      <c r="H241" s="188">
        <v>122.039</v>
      </c>
      <c r="I241" s="189"/>
      <c r="J241" s="190">
        <f t="shared" si="50"/>
        <v>0</v>
      </c>
      <c r="K241" s="191"/>
      <c r="L241" s="36"/>
      <c r="M241" s="192" t="s">
        <v>1</v>
      </c>
      <c r="N241" s="193" t="s">
        <v>43</v>
      </c>
      <c r="O241" s="68"/>
      <c r="P241" s="194">
        <f t="shared" si="51"/>
        <v>0</v>
      </c>
      <c r="Q241" s="194">
        <v>0</v>
      </c>
      <c r="R241" s="194">
        <f t="shared" si="52"/>
        <v>0</v>
      </c>
      <c r="S241" s="194">
        <v>0</v>
      </c>
      <c r="T241" s="195">
        <f t="shared" si="5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176</v>
      </c>
      <c r="AT241" s="196" t="s">
        <v>172</v>
      </c>
      <c r="AU241" s="196" t="s">
        <v>88</v>
      </c>
      <c r="AY241" s="14" t="s">
        <v>170</v>
      </c>
      <c r="BE241" s="197">
        <f t="shared" si="54"/>
        <v>0</v>
      </c>
      <c r="BF241" s="197">
        <f t="shared" si="55"/>
        <v>0</v>
      </c>
      <c r="BG241" s="197">
        <f t="shared" si="56"/>
        <v>0</v>
      </c>
      <c r="BH241" s="197">
        <f t="shared" si="57"/>
        <v>0</v>
      </c>
      <c r="BI241" s="197">
        <f t="shared" si="58"/>
        <v>0</v>
      </c>
      <c r="BJ241" s="14" t="s">
        <v>86</v>
      </c>
      <c r="BK241" s="197">
        <f t="shared" si="59"/>
        <v>0</v>
      </c>
      <c r="BL241" s="14" t="s">
        <v>176</v>
      </c>
      <c r="BM241" s="196" t="s">
        <v>1874</v>
      </c>
    </row>
    <row r="242" spans="1:65" s="2" customFormat="1" ht="24.2" customHeight="1">
      <c r="A242" s="31"/>
      <c r="B242" s="32"/>
      <c r="C242" s="184" t="s">
        <v>1332</v>
      </c>
      <c r="D242" s="184" t="s">
        <v>172</v>
      </c>
      <c r="E242" s="185" t="s">
        <v>1517</v>
      </c>
      <c r="F242" s="186" t="s">
        <v>1518</v>
      </c>
      <c r="G242" s="187" t="s">
        <v>191</v>
      </c>
      <c r="H242" s="188">
        <v>122.045</v>
      </c>
      <c r="I242" s="189"/>
      <c r="J242" s="190">
        <f t="shared" si="50"/>
        <v>0</v>
      </c>
      <c r="K242" s="191"/>
      <c r="L242" s="36"/>
      <c r="M242" s="192" t="s">
        <v>1</v>
      </c>
      <c r="N242" s="193" t="s">
        <v>43</v>
      </c>
      <c r="O242" s="68"/>
      <c r="P242" s="194">
        <f t="shared" si="51"/>
        <v>0</v>
      </c>
      <c r="Q242" s="194">
        <v>0</v>
      </c>
      <c r="R242" s="194">
        <f t="shared" si="52"/>
        <v>0</v>
      </c>
      <c r="S242" s="194">
        <v>0</v>
      </c>
      <c r="T242" s="195">
        <f t="shared" si="5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176</v>
      </c>
      <c r="AT242" s="196" t="s">
        <v>172</v>
      </c>
      <c r="AU242" s="196" t="s">
        <v>88</v>
      </c>
      <c r="AY242" s="14" t="s">
        <v>170</v>
      </c>
      <c r="BE242" s="197">
        <f t="shared" si="54"/>
        <v>0</v>
      </c>
      <c r="BF242" s="197">
        <f t="shared" si="55"/>
        <v>0</v>
      </c>
      <c r="BG242" s="197">
        <f t="shared" si="56"/>
        <v>0</v>
      </c>
      <c r="BH242" s="197">
        <f t="shared" si="57"/>
        <v>0</v>
      </c>
      <c r="BI242" s="197">
        <f t="shared" si="58"/>
        <v>0</v>
      </c>
      <c r="BJ242" s="14" t="s">
        <v>86</v>
      </c>
      <c r="BK242" s="197">
        <f t="shared" si="59"/>
        <v>0</v>
      </c>
      <c r="BL242" s="14" t="s">
        <v>176</v>
      </c>
      <c r="BM242" s="196" t="s">
        <v>1875</v>
      </c>
    </row>
    <row r="243" spans="1:65" s="12" customFormat="1" ht="25.9" customHeight="1">
      <c r="B243" s="168"/>
      <c r="C243" s="169"/>
      <c r="D243" s="170" t="s">
        <v>77</v>
      </c>
      <c r="E243" s="171" t="s">
        <v>286</v>
      </c>
      <c r="F243" s="171" t="s">
        <v>1520</v>
      </c>
      <c r="G243" s="169"/>
      <c r="H243" s="169"/>
      <c r="I243" s="172"/>
      <c r="J243" s="173">
        <f>BK243</f>
        <v>0</v>
      </c>
      <c r="K243" s="169"/>
      <c r="L243" s="174"/>
      <c r="M243" s="175"/>
      <c r="N243" s="176"/>
      <c r="O243" s="176"/>
      <c r="P243" s="177">
        <f>P244</f>
        <v>0</v>
      </c>
      <c r="Q243" s="176"/>
      <c r="R243" s="177">
        <f>R244</f>
        <v>0</v>
      </c>
      <c r="S243" s="176"/>
      <c r="T243" s="178">
        <f>T244</f>
        <v>0</v>
      </c>
      <c r="AR243" s="179" t="s">
        <v>188</v>
      </c>
      <c r="AT243" s="180" t="s">
        <v>77</v>
      </c>
      <c r="AU243" s="180" t="s">
        <v>78</v>
      </c>
      <c r="AY243" s="179" t="s">
        <v>170</v>
      </c>
      <c r="BK243" s="181">
        <f>BK244</f>
        <v>0</v>
      </c>
    </row>
    <row r="244" spans="1:65" s="12" customFormat="1" ht="22.9" customHeight="1">
      <c r="B244" s="168"/>
      <c r="C244" s="169"/>
      <c r="D244" s="170" t="s">
        <v>77</v>
      </c>
      <c r="E244" s="182" t="s">
        <v>288</v>
      </c>
      <c r="F244" s="182" t="s">
        <v>289</v>
      </c>
      <c r="G244" s="169"/>
      <c r="H244" s="169"/>
      <c r="I244" s="172"/>
      <c r="J244" s="183">
        <f>BK244</f>
        <v>0</v>
      </c>
      <c r="K244" s="169"/>
      <c r="L244" s="174"/>
      <c r="M244" s="175"/>
      <c r="N244" s="176"/>
      <c r="O244" s="176"/>
      <c r="P244" s="177">
        <f>SUM(P245:P255)</f>
        <v>0</v>
      </c>
      <c r="Q244" s="176"/>
      <c r="R244" s="177">
        <f>SUM(R245:R255)</f>
        <v>0</v>
      </c>
      <c r="S244" s="176"/>
      <c r="T244" s="178">
        <f>SUM(T245:T255)</f>
        <v>0</v>
      </c>
      <c r="AR244" s="179" t="s">
        <v>188</v>
      </c>
      <c r="AT244" s="180" t="s">
        <v>77</v>
      </c>
      <c r="AU244" s="180" t="s">
        <v>86</v>
      </c>
      <c r="AY244" s="179" t="s">
        <v>170</v>
      </c>
      <c r="BK244" s="181">
        <f>SUM(BK245:BK255)</f>
        <v>0</v>
      </c>
    </row>
    <row r="245" spans="1:65" s="2" customFormat="1" ht="62.65" customHeight="1">
      <c r="A245" s="31"/>
      <c r="B245" s="32"/>
      <c r="C245" s="184" t="s">
        <v>1336</v>
      </c>
      <c r="D245" s="184" t="s">
        <v>172</v>
      </c>
      <c r="E245" s="185" t="s">
        <v>291</v>
      </c>
      <c r="F245" s="186" t="s">
        <v>292</v>
      </c>
      <c r="G245" s="187" t="s">
        <v>264</v>
      </c>
      <c r="H245" s="188">
        <v>1</v>
      </c>
      <c r="I245" s="189"/>
      <c r="J245" s="190">
        <f t="shared" ref="J245:J255" si="60">ROUND(I245*H245,2)</f>
        <v>0</v>
      </c>
      <c r="K245" s="191"/>
      <c r="L245" s="36"/>
      <c r="M245" s="192" t="s">
        <v>1</v>
      </c>
      <c r="N245" s="193" t="s">
        <v>43</v>
      </c>
      <c r="O245" s="68"/>
      <c r="P245" s="194">
        <f t="shared" ref="P245:P255" si="61">O245*H245</f>
        <v>0</v>
      </c>
      <c r="Q245" s="194">
        <v>0</v>
      </c>
      <c r="R245" s="194">
        <f t="shared" ref="R245:R255" si="62">Q245*H245</f>
        <v>0</v>
      </c>
      <c r="S245" s="194">
        <v>0</v>
      </c>
      <c r="T245" s="195">
        <f t="shared" ref="T245:T255" si="63"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293</v>
      </c>
      <c r="AT245" s="196" t="s">
        <v>172</v>
      </c>
      <c r="AU245" s="196" t="s">
        <v>88</v>
      </c>
      <c r="AY245" s="14" t="s">
        <v>170</v>
      </c>
      <c r="BE245" s="197">
        <f t="shared" ref="BE245:BE255" si="64">IF(N245="základní",J245,0)</f>
        <v>0</v>
      </c>
      <c r="BF245" s="197">
        <f t="shared" ref="BF245:BF255" si="65">IF(N245="snížená",J245,0)</f>
        <v>0</v>
      </c>
      <c r="BG245" s="197">
        <f t="shared" ref="BG245:BG255" si="66">IF(N245="zákl. přenesená",J245,0)</f>
        <v>0</v>
      </c>
      <c r="BH245" s="197">
        <f t="shared" ref="BH245:BH255" si="67">IF(N245="sníž. přenesená",J245,0)</f>
        <v>0</v>
      </c>
      <c r="BI245" s="197">
        <f t="shared" ref="BI245:BI255" si="68">IF(N245="nulová",J245,0)</f>
        <v>0</v>
      </c>
      <c r="BJ245" s="14" t="s">
        <v>86</v>
      </c>
      <c r="BK245" s="197">
        <f t="shared" ref="BK245:BK255" si="69">ROUND(I245*H245,2)</f>
        <v>0</v>
      </c>
      <c r="BL245" s="14" t="s">
        <v>293</v>
      </c>
      <c r="BM245" s="196" t="s">
        <v>1876</v>
      </c>
    </row>
    <row r="246" spans="1:65" s="2" customFormat="1" ht="49.15" customHeight="1">
      <c r="A246" s="31"/>
      <c r="B246" s="32"/>
      <c r="C246" s="184" t="s">
        <v>1340</v>
      </c>
      <c r="D246" s="184" t="s">
        <v>172</v>
      </c>
      <c r="E246" s="185" t="s">
        <v>296</v>
      </c>
      <c r="F246" s="186" t="s">
        <v>297</v>
      </c>
      <c r="G246" s="187" t="s">
        <v>264</v>
      </c>
      <c r="H246" s="188">
        <v>1</v>
      </c>
      <c r="I246" s="189"/>
      <c r="J246" s="190">
        <f t="shared" si="60"/>
        <v>0</v>
      </c>
      <c r="K246" s="191"/>
      <c r="L246" s="36"/>
      <c r="M246" s="192" t="s">
        <v>1</v>
      </c>
      <c r="N246" s="193" t="s">
        <v>43</v>
      </c>
      <c r="O246" s="68"/>
      <c r="P246" s="194">
        <f t="shared" si="61"/>
        <v>0</v>
      </c>
      <c r="Q246" s="194">
        <v>0</v>
      </c>
      <c r="R246" s="194">
        <f t="shared" si="62"/>
        <v>0</v>
      </c>
      <c r="S246" s="194">
        <v>0</v>
      </c>
      <c r="T246" s="195">
        <f t="shared" si="6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6" t="s">
        <v>293</v>
      </c>
      <c r="AT246" s="196" t="s">
        <v>172</v>
      </c>
      <c r="AU246" s="196" t="s">
        <v>88</v>
      </c>
      <c r="AY246" s="14" t="s">
        <v>170</v>
      </c>
      <c r="BE246" s="197">
        <f t="shared" si="64"/>
        <v>0</v>
      </c>
      <c r="BF246" s="197">
        <f t="shared" si="65"/>
        <v>0</v>
      </c>
      <c r="BG246" s="197">
        <f t="shared" si="66"/>
        <v>0</v>
      </c>
      <c r="BH246" s="197">
        <f t="shared" si="67"/>
        <v>0</v>
      </c>
      <c r="BI246" s="197">
        <f t="shared" si="68"/>
        <v>0</v>
      </c>
      <c r="BJ246" s="14" t="s">
        <v>86</v>
      </c>
      <c r="BK246" s="197">
        <f t="shared" si="69"/>
        <v>0</v>
      </c>
      <c r="BL246" s="14" t="s">
        <v>293</v>
      </c>
      <c r="BM246" s="196" t="s">
        <v>1877</v>
      </c>
    </row>
    <row r="247" spans="1:65" s="2" customFormat="1" ht="49.15" customHeight="1">
      <c r="A247" s="31"/>
      <c r="B247" s="32"/>
      <c r="C247" s="184" t="s">
        <v>1342</v>
      </c>
      <c r="D247" s="184" t="s">
        <v>172</v>
      </c>
      <c r="E247" s="185" t="s">
        <v>482</v>
      </c>
      <c r="F247" s="186" t="s">
        <v>483</v>
      </c>
      <c r="G247" s="187" t="s">
        <v>264</v>
      </c>
      <c r="H247" s="188">
        <v>1</v>
      </c>
      <c r="I247" s="189"/>
      <c r="J247" s="190">
        <f t="shared" si="60"/>
        <v>0</v>
      </c>
      <c r="K247" s="191"/>
      <c r="L247" s="36"/>
      <c r="M247" s="192" t="s">
        <v>1</v>
      </c>
      <c r="N247" s="193" t="s">
        <v>43</v>
      </c>
      <c r="O247" s="68"/>
      <c r="P247" s="194">
        <f t="shared" si="61"/>
        <v>0</v>
      </c>
      <c r="Q247" s="194">
        <v>0</v>
      </c>
      <c r="R247" s="194">
        <f t="shared" si="62"/>
        <v>0</v>
      </c>
      <c r="S247" s="194">
        <v>0</v>
      </c>
      <c r="T247" s="195">
        <f t="shared" si="6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293</v>
      </c>
      <c r="AT247" s="196" t="s">
        <v>172</v>
      </c>
      <c r="AU247" s="196" t="s">
        <v>88</v>
      </c>
      <c r="AY247" s="14" t="s">
        <v>170</v>
      </c>
      <c r="BE247" s="197">
        <f t="shared" si="64"/>
        <v>0</v>
      </c>
      <c r="BF247" s="197">
        <f t="shared" si="65"/>
        <v>0</v>
      </c>
      <c r="BG247" s="197">
        <f t="shared" si="66"/>
        <v>0</v>
      </c>
      <c r="BH247" s="197">
        <f t="shared" si="67"/>
        <v>0</v>
      </c>
      <c r="BI247" s="197">
        <f t="shared" si="68"/>
        <v>0</v>
      </c>
      <c r="BJ247" s="14" t="s">
        <v>86</v>
      </c>
      <c r="BK247" s="197">
        <f t="shared" si="69"/>
        <v>0</v>
      </c>
      <c r="BL247" s="14" t="s">
        <v>293</v>
      </c>
      <c r="BM247" s="196" t="s">
        <v>1878</v>
      </c>
    </row>
    <row r="248" spans="1:65" s="2" customFormat="1" ht="24.2" customHeight="1">
      <c r="A248" s="31"/>
      <c r="B248" s="32"/>
      <c r="C248" s="184" t="s">
        <v>1346</v>
      </c>
      <c r="D248" s="184" t="s">
        <v>172</v>
      </c>
      <c r="E248" s="185" t="s">
        <v>486</v>
      </c>
      <c r="F248" s="186" t="s">
        <v>487</v>
      </c>
      <c r="G248" s="187" t="s">
        <v>264</v>
      </c>
      <c r="H248" s="188">
        <v>1</v>
      </c>
      <c r="I248" s="189"/>
      <c r="J248" s="190">
        <f t="shared" si="60"/>
        <v>0</v>
      </c>
      <c r="K248" s="191"/>
      <c r="L248" s="36"/>
      <c r="M248" s="192" t="s">
        <v>1</v>
      </c>
      <c r="N248" s="193" t="s">
        <v>43</v>
      </c>
      <c r="O248" s="68"/>
      <c r="P248" s="194">
        <f t="shared" si="61"/>
        <v>0</v>
      </c>
      <c r="Q248" s="194">
        <v>0</v>
      </c>
      <c r="R248" s="194">
        <f t="shared" si="62"/>
        <v>0</v>
      </c>
      <c r="S248" s="194">
        <v>0</v>
      </c>
      <c r="T248" s="195">
        <f t="shared" si="6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6" t="s">
        <v>293</v>
      </c>
      <c r="AT248" s="196" t="s">
        <v>172</v>
      </c>
      <c r="AU248" s="196" t="s">
        <v>88</v>
      </c>
      <c r="AY248" s="14" t="s">
        <v>170</v>
      </c>
      <c r="BE248" s="197">
        <f t="shared" si="64"/>
        <v>0</v>
      </c>
      <c r="BF248" s="197">
        <f t="shared" si="65"/>
        <v>0</v>
      </c>
      <c r="BG248" s="197">
        <f t="shared" si="66"/>
        <v>0</v>
      </c>
      <c r="BH248" s="197">
        <f t="shared" si="67"/>
        <v>0</v>
      </c>
      <c r="BI248" s="197">
        <f t="shared" si="68"/>
        <v>0</v>
      </c>
      <c r="BJ248" s="14" t="s">
        <v>86</v>
      </c>
      <c r="BK248" s="197">
        <f t="shared" si="69"/>
        <v>0</v>
      </c>
      <c r="BL248" s="14" t="s">
        <v>293</v>
      </c>
      <c r="BM248" s="196" t="s">
        <v>1879</v>
      </c>
    </row>
    <row r="249" spans="1:65" s="2" customFormat="1" ht="24.2" customHeight="1">
      <c r="A249" s="31"/>
      <c r="B249" s="32"/>
      <c r="C249" s="184" t="s">
        <v>1880</v>
      </c>
      <c r="D249" s="184" t="s">
        <v>172</v>
      </c>
      <c r="E249" s="185" t="s">
        <v>490</v>
      </c>
      <c r="F249" s="186" t="s">
        <v>491</v>
      </c>
      <c r="G249" s="187" t="s">
        <v>264</v>
      </c>
      <c r="H249" s="188">
        <v>1</v>
      </c>
      <c r="I249" s="189"/>
      <c r="J249" s="190">
        <f t="shared" si="60"/>
        <v>0</v>
      </c>
      <c r="K249" s="191"/>
      <c r="L249" s="36"/>
      <c r="M249" s="192" t="s">
        <v>1</v>
      </c>
      <c r="N249" s="193" t="s">
        <v>43</v>
      </c>
      <c r="O249" s="68"/>
      <c r="P249" s="194">
        <f t="shared" si="61"/>
        <v>0</v>
      </c>
      <c r="Q249" s="194">
        <v>0</v>
      </c>
      <c r="R249" s="194">
        <f t="shared" si="62"/>
        <v>0</v>
      </c>
      <c r="S249" s="194">
        <v>0</v>
      </c>
      <c r="T249" s="195">
        <f t="shared" si="6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6" t="s">
        <v>293</v>
      </c>
      <c r="AT249" s="196" t="s">
        <v>172</v>
      </c>
      <c r="AU249" s="196" t="s">
        <v>88</v>
      </c>
      <c r="AY249" s="14" t="s">
        <v>170</v>
      </c>
      <c r="BE249" s="197">
        <f t="shared" si="64"/>
        <v>0</v>
      </c>
      <c r="BF249" s="197">
        <f t="shared" si="65"/>
        <v>0</v>
      </c>
      <c r="BG249" s="197">
        <f t="shared" si="66"/>
        <v>0</v>
      </c>
      <c r="BH249" s="197">
        <f t="shared" si="67"/>
        <v>0</v>
      </c>
      <c r="BI249" s="197">
        <f t="shared" si="68"/>
        <v>0</v>
      </c>
      <c r="BJ249" s="14" t="s">
        <v>86</v>
      </c>
      <c r="BK249" s="197">
        <f t="shared" si="69"/>
        <v>0</v>
      </c>
      <c r="BL249" s="14" t="s">
        <v>293</v>
      </c>
      <c r="BM249" s="196" t="s">
        <v>1881</v>
      </c>
    </row>
    <row r="250" spans="1:65" s="2" customFormat="1" ht="37.9" customHeight="1">
      <c r="A250" s="31"/>
      <c r="B250" s="32"/>
      <c r="C250" s="184" t="s">
        <v>1882</v>
      </c>
      <c r="D250" s="184" t="s">
        <v>172</v>
      </c>
      <c r="E250" s="185" t="s">
        <v>494</v>
      </c>
      <c r="F250" s="186" t="s">
        <v>495</v>
      </c>
      <c r="G250" s="187" t="s">
        <v>264</v>
      </c>
      <c r="H250" s="188">
        <v>1</v>
      </c>
      <c r="I250" s="189"/>
      <c r="J250" s="190">
        <f t="shared" si="60"/>
        <v>0</v>
      </c>
      <c r="K250" s="191"/>
      <c r="L250" s="36"/>
      <c r="M250" s="192" t="s">
        <v>1</v>
      </c>
      <c r="N250" s="193" t="s">
        <v>43</v>
      </c>
      <c r="O250" s="68"/>
      <c r="P250" s="194">
        <f t="shared" si="61"/>
        <v>0</v>
      </c>
      <c r="Q250" s="194">
        <v>0</v>
      </c>
      <c r="R250" s="194">
        <f t="shared" si="62"/>
        <v>0</v>
      </c>
      <c r="S250" s="194">
        <v>0</v>
      </c>
      <c r="T250" s="195">
        <f t="shared" si="6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6" t="s">
        <v>293</v>
      </c>
      <c r="AT250" s="196" t="s">
        <v>172</v>
      </c>
      <c r="AU250" s="196" t="s">
        <v>88</v>
      </c>
      <c r="AY250" s="14" t="s">
        <v>170</v>
      </c>
      <c r="BE250" s="197">
        <f t="shared" si="64"/>
        <v>0</v>
      </c>
      <c r="BF250" s="197">
        <f t="shared" si="65"/>
        <v>0</v>
      </c>
      <c r="BG250" s="197">
        <f t="shared" si="66"/>
        <v>0</v>
      </c>
      <c r="BH250" s="197">
        <f t="shared" si="67"/>
        <v>0</v>
      </c>
      <c r="BI250" s="197">
        <f t="shared" si="68"/>
        <v>0</v>
      </c>
      <c r="BJ250" s="14" t="s">
        <v>86</v>
      </c>
      <c r="BK250" s="197">
        <f t="shared" si="69"/>
        <v>0</v>
      </c>
      <c r="BL250" s="14" t="s">
        <v>293</v>
      </c>
      <c r="BM250" s="196" t="s">
        <v>1883</v>
      </c>
    </row>
    <row r="251" spans="1:65" s="2" customFormat="1" ht="14.45" customHeight="1">
      <c r="A251" s="31"/>
      <c r="B251" s="32"/>
      <c r="C251" s="184" t="s">
        <v>1350</v>
      </c>
      <c r="D251" s="184" t="s">
        <v>172</v>
      </c>
      <c r="E251" s="185" t="s">
        <v>498</v>
      </c>
      <c r="F251" s="186" t="s">
        <v>499</v>
      </c>
      <c r="G251" s="187" t="s">
        <v>264</v>
      </c>
      <c r="H251" s="188">
        <v>1</v>
      </c>
      <c r="I251" s="189"/>
      <c r="J251" s="190">
        <f t="shared" si="60"/>
        <v>0</v>
      </c>
      <c r="K251" s="191"/>
      <c r="L251" s="36"/>
      <c r="M251" s="192" t="s">
        <v>1</v>
      </c>
      <c r="N251" s="193" t="s">
        <v>43</v>
      </c>
      <c r="O251" s="68"/>
      <c r="P251" s="194">
        <f t="shared" si="61"/>
        <v>0</v>
      </c>
      <c r="Q251" s="194">
        <v>0</v>
      </c>
      <c r="R251" s="194">
        <f t="shared" si="62"/>
        <v>0</v>
      </c>
      <c r="S251" s="194">
        <v>0</v>
      </c>
      <c r="T251" s="195">
        <f t="shared" si="6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6" t="s">
        <v>293</v>
      </c>
      <c r="AT251" s="196" t="s">
        <v>172</v>
      </c>
      <c r="AU251" s="196" t="s">
        <v>88</v>
      </c>
      <c r="AY251" s="14" t="s">
        <v>170</v>
      </c>
      <c r="BE251" s="197">
        <f t="shared" si="64"/>
        <v>0</v>
      </c>
      <c r="BF251" s="197">
        <f t="shared" si="65"/>
        <v>0</v>
      </c>
      <c r="BG251" s="197">
        <f t="shared" si="66"/>
        <v>0</v>
      </c>
      <c r="BH251" s="197">
        <f t="shared" si="67"/>
        <v>0</v>
      </c>
      <c r="BI251" s="197">
        <f t="shared" si="68"/>
        <v>0</v>
      </c>
      <c r="BJ251" s="14" t="s">
        <v>86</v>
      </c>
      <c r="BK251" s="197">
        <f t="shared" si="69"/>
        <v>0</v>
      </c>
      <c r="BL251" s="14" t="s">
        <v>293</v>
      </c>
      <c r="BM251" s="196" t="s">
        <v>1884</v>
      </c>
    </row>
    <row r="252" spans="1:65" s="2" customFormat="1" ht="37.9" customHeight="1">
      <c r="A252" s="31"/>
      <c r="B252" s="32"/>
      <c r="C252" s="184" t="s">
        <v>1352</v>
      </c>
      <c r="D252" s="184" t="s">
        <v>172</v>
      </c>
      <c r="E252" s="185" t="s">
        <v>300</v>
      </c>
      <c r="F252" s="186" t="s">
        <v>301</v>
      </c>
      <c r="G252" s="187" t="s">
        <v>264</v>
      </c>
      <c r="H252" s="188">
        <v>1</v>
      </c>
      <c r="I252" s="189"/>
      <c r="J252" s="190">
        <f t="shared" si="60"/>
        <v>0</v>
      </c>
      <c r="K252" s="191"/>
      <c r="L252" s="36"/>
      <c r="M252" s="192" t="s">
        <v>1</v>
      </c>
      <c r="N252" s="193" t="s">
        <v>43</v>
      </c>
      <c r="O252" s="68"/>
      <c r="P252" s="194">
        <f t="shared" si="61"/>
        <v>0</v>
      </c>
      <c r="Q252" s="194">
        <v>0</v>
      </c>
      <c r="R252" s="194">
        <f t="shared" si="62"/>
        <v>0</v>
      </c>
      <c r="S252" s="194">
        <v>0</v>
      </c>
      <c r="T252" s="195">
        <f t="shared" si="6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6" t="s">
        <v>293</v>
      </c>
      <c r="AT252" s="196" t="s">
        <v>172</v>
      </c>
      <c r="AU252" s="196" t="s">
        <v>88</v>
      </c>
      <c r="AY252" s="14" t="s">
        <v>170</v>
      </c>
      <c r="BE252" s="197">
        <f t="shared" si="64"/>
        <v>0</v>
      </c>
      <c r="BF252" s="197">
        <f t="shared" si="65"/>
        <v>0</v>
      </c>
      <c r="BG252" s="197">
        <f t="shared" si="66"/>
        <v>0</v>
      </c>
      <c r="BH252" s="197">
        <f t="shared" si="67"/>
        <v>0</v>
      </c>
      <c r="BI252" s="197">
        <f t="shared" si="68"/>
        <v>0</v>
      </c>
      <c r="BJ252" s="14" t="s">
        <v>86</v>
      </c>
      <c r="BK252" s="197">
        <f t="shared" si="69"/>
        <v>0</v>
      </c>
      <c r="BL252" s="14" t="s">
        <v>293</v>
      </c>
      <c r="BM252" s="196" t="s">
        <v>1885</v>
      </c>
    </row>
    <row r="253" spans="1:65" s="2" customFormat="1" ht="37.9" customHeight="1">
      <c r="A253" s="31"/>
      <c r="B253" s="32"/>
      <c r="C253" s="184" t="s">
        <v>1358</v>
      </c>
      <c r="D253" s="184" t="s">
        <v>172</v>
      </c>
      <c r="E253" s="185" t="s">
        <v>304</v>
      </c>
      <c r="F253" s="186" t="s">
        <v>305</v>
      </c>
      <c r="G253" s="187" t="s">
        <v>264</v>
      </c>
      <c r="H253" s="188">
        <v>1</v>
      </c>
      <c r="I253" s="189"/>
      <c r="J253" s="190">
        <f t="shared" si="60"/>
        <v>0</v>
      </c>
      <c r="K253" s="191"/>
      <c r="L253" s="36"/>
      <c r="M253" s="192" t="s">
        <v>1</v>
      </c>
      <c r="N253" s="193" t="s">
        <v>43</v>
      </c>
      <c r="O253" s="68"/>
      <c r="P253" s="194">
        <f t="shared" si="61"/>
        <v>0</v>
      </c>
      <c r="Q253" s="194">
        <v>0</v>
      </c>
      <c r="R253" s="194">
        <f t="shared" si="62"/>
        <v>0</v>
      </c>
      <c r="S253" s="194">
        <v>0</v>
      </c>
      <c r="T253" s="195">
        <f t="shared" si="6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6" t="s">
        <v>293</v>
      </c>
      <c r="AT253" s="196" t="s">
        <v>172</v>
      </c>
      <c r="AU253" s="196" t="s">
        <v>88</v>
      </c>
      <c r="AY253" s="14" t="s">
        <v>170</v>
      </c>
      <c r="BE253" s="197">
        <f t="shared" si="64"/>
        <v>0</v>
      </c>
      <c r="BF253" s="197">
        <f t="shared" si="65"/>
        <v>0</v>
      </c>
      <c r="BG253" s="197">
        <f t="shared" si="66"/>
        <v>0</v>
      </c>
      <c r="BH253" s="197">
        <f t="shared" si="67"/>
        <v>0</v>
      </c>
      <c r="BI253" s="197">
        <f t="shared" si="68"/>
        <v>0</v>
      </c>
      <c r="BJ253" s="14" t="s">
        <v>86</v>
      </c>
      <c r="BK253" s="197">
        <f t="shared" si="69"/>
        <v>0</v>
      </c>
      <c r="BL253" s="14" t="s">
        <v>293</v>
      </c>
      <c r="BM253" s="196" t="s">
        <v>1886</v>
      </c>
    </row>
    <row r="254" spans="1:65" s="2" customFormat="1" ht="24.2" customHeight="1">
      <c r="A254" s="31"/>
      <c r="B254" s="32"/>
      <c r="C254" s="184" t="s">
        <v>1354</v>
      </c>
      <c r="D254" s="184" t="s">
        <v>172</v>
      </c>
      <c r="E254" s="185" t="s">
        <v>308</v>
      </c>
      <c r="F254" s="186" t="s">
        <v>309</v>
      </c>
      <c r="G254" s="187" t="s">
        <v>264</v>
      </c>
      <c r="H254" s="188">
        <v>1</v>
      </c>
      <c r="I254" s="189"/>
      <c r="J254" s="190">
        <f t="shared" si="60"/>
        <v>0</v>
      </c>
      <c r="K254" s="191"/>
      <c r="L254" s="36"/>
      <c r="M254" s="192" t="s">
        <v>1</v>
      </c>
      <c r="N254" s="193" t="s">
        <v>43</v>
      </c>
      <c r="O254" s="68"/>
      <c r="P254" s="194">
        <f t="shared" si="61"/>
        <v>0</v>
      </c>
      <c r="Q254" s="194">
        <v>0</v>
      </c>
      <c r="R254" s="194">
        <f t="shared" si="62"/>
        <v>0</v>
      </c>
      <c r="S254" s="194">
        <v>0</v>
      </c>
      <c r="T254" s="195">
        <f t="shared" si="6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6" t="s">
        <v>293</v>
      </c>
      <c r="AT254" s="196" t="s">
        <v>172</v>
      </c>
      <c r="AU254" s="196" t="s">
        <v>88</v>
      </c>
      <c r="AY254" s="14" t="s">
        <v>170</v>
      </c>
      <c r="BE254" s="197">
        <f t="shared" si="64"/>
        <v>0</v>
      </c>
      <c r="BF254" s="197">
        <f t="shared" si="65"/>
        <v>0</v>
      </c>
      <c r="BG254" s="197">
        <f t="shared" si="66"/>
        <v>0</v>
      </c>
      <c r="BH254" s="197">
        <f t="shared" si="67"/>
        <v>0</v>
      </c>
      <c r="BI254" s="197">
        <f t="shared" si="68"/>
        <v>0</v>
      </c>
      <c r="BJ254" s="14" t="s">
        <v>86</v>
      </c>
      <c r="BK254" s="197">
        <f t="shared" si="69"/>
        <v>0</v>
      </c>
      <c r="BL254" s="14" t="s">
        <v>293</v>
      </c>
      <c r="BM254" s="196" t="s">
        <v>1887</v>
      </c>
    </row>
    <row r="255" spans="1:65" s="2" customFormat="1" ht="14.45" customHeight="1">
      <c r="A255" s="31"/>
      <c r="B255" s="32"/>
      <c r="C255" s="184" t="s">
        <v>1356</v>
      </c>
      <c r="D255" s="184" t="s">
        <v>172</v>
      </c>
      <c r="E255" s="185" t="s">
        <v>312</v>
      </c>
      <c r="F255" s="186" t="s">
        <v>313</v>
      </c>
      <c r="G255" s="187" t="s">
        <v>264</v>
      </c>
      <c r="H255" s="188">
        <v>1</v>
      </c>
      <c r="I255" s="189"/>
      <c r="J255" s="190">
        <f t="shared" si="60"/>
        <v>0</v>
      </c>
      <c r="K255" s="191"/>
      <c r="L255" s="36"/>
      <c r="M255" s="209" t="s">
        <v>1</v>
      </c>
      <c r="N255" s="210" t="s">
        <v>43</v>
      </c>
      <c r="O255" s="211"/>
      <c r="P255" s="212">
        <f t="shared" si="61"/>
        <v>0</v>
      </c>
      <c r="Q255" s="212">
        <v>0</v>
      </c>
      <c r="R255" s="212">
        <f t="shared" si="62"/>
        <v>0</v>
      </c>
      <c r="S255" s="212">
        <v>0</v>
      </c>
      <c r="T255" s="213">
        <f t="shared" si="6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6" t="s">
        <v>293</v>
      </c>
      <c r="AT255" s="196" t="s">
        <v>172</v>
      </c>
      <c r="AU255" s="196" t="s">
        <v>88</v>
      </c>
      <c r="AY255" s="14" t="s">
        <v>170</v>
      </c>
      <c r="BE255" s="197">
        <f t="shared" si="64"/>
        <v>0</v>
      </c>
      <c r="BF255" s="197">
        <f t="shared" si="65"/>
        <v>0</v>
      </c>
      <c r="BG255" s="197">
        <f t="shared" si="66"/>
        <v>0</v>
      </c>
      <c r="BH255" s="197">
        <f t="shared" si="67"/>
        <v>0</v>
      </c>
      <c r="BI255" s="197">
        <f t="shared" si="68"/>
        <v>0</v>
      </c>
      <c r="BJ255" s="14" t="s">
        <v>86</v>
      </c>
      <c r="BK255" s="197">
        <f t="shared" si="69"/>
        <v>0</v>
      </c>
      <c r="BL255" s="14" t="s">
        <v>293</v>
      </c>
      <c r="BM255" s="196" t="s">
        <v>1888</v>
      </c>
    </row>
    <row r="256" spans="1:65" s="2" customFormat="1" ht="6.95" customHeight="1">
      <c r="A256" s="3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36"/>
      <c r="M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</row>
  </sheetData>
  <sheetProtection algorithmName="SHA-512" hashValue="zu0qSIjtKDC8hxJUPllsb5vdMvFDF4nq+3XTSeFPVlQCkxTas03/wvIR62q4l5yGxixmh0jI0Jb01/WrgriMEQ==" saltValue="P5E+LTwHJ43XLq3fyof5LSky7yE2Ne14pdSYrFwtxw+kOksBHnFqDY96o3mIjrYxhWfKLGBXqCI8UaUlp3Jo/w==" spinCount="100000" sheet="1" objects="1" scenarios="1" formatColumns="0" formatRows="0" autoFilter="0"/>
  <autoFilter ref="C125:K25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121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1889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ROUND((SUM(BE128:BE214)),  2)</f>
        <v>0</v>
      </c>
      <c r="G33" s="31"/>
      <c r="H33" s="31"/>
      <c r="I33" s="121">
        <v>0.21</v>
      </c>
      <c r="J33" s="120">
        <f>ROUND(((SUM(BE128:BE214))*I33),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ROUND((SUM(BF128:BF214)),  2)</f>
        <v>0</v>
      </c>
      <c r="G34" s="31"/>
      <c r="H34" s="31"/>
      <c r="I34" s="121">
        <v>0.15</v>
      </c>
      <c r="J34" s="120">
        <f>ROUND(((SUM(BF128:BF214))*I34),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ROUND((SUM(BG128:BG214)),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ROUND((SUM(BH128:BH214)),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ROUND((SUM(BI128:BI214)),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06d - Kanalizace - přípojky - IV.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J129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J130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1361</v>
      </c>
      <c r="E99" s="153"/>
      <c r="F99" s="153"/>
      <c r="G99" s="153"/>
      <c r="H99" s="153"/>
      <c r="I99" s="153"/>
      <c r="J99" s="154">
        <f>J159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149</v>
      </c>
      <c r="E100" s="153"/>
      <c r="F100" s="153"/>
      <c r="G100" s="153"/>
      <c r="H100" s="153"/>
      <c r="I100" s="153"/>
      <c r="J100" s="154">
        <f>J165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761</v>
      </c>
      <c r="E101" s="153"/>
      <c r="F101" s="153"/>
      <c r="G101" s="153"/>
      <c r="H101" s="153"/>
      <c r="I101" s="153"/>
      <c r="J101" s="154">
        <f>J167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150</v>
      </c>
      <c r="E102" s="153"/>
      <c r="F102" s="153"/>
      <c r="G102" s="153"/>
      <c r="H102" s="153"/>
      <c r="I102" s="153"/>
      <c r="J102" s="154">
        <f>J183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1362</v>
      </c>
      <c r="E103" s="153"/>
      <c r="F103" s="153"/>
      <c r="G103" s="153"/>
      <c r="H103" s="153"/>
      <c r="I103" s="153"/>
      <c r="J103" s="154">
        <f>J186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1363</v>
      </c>
      <c r="E104" s="153"/>
      <c r="F104" s="153"/>
      <c r="G104" s="153"/>
      <c r="H104" s="153"/>
      <c r="I104" s="153"/>
      <c r="J104" s="154">
        <f>J190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316</v>
      </c>
      <c r="E105" s="147"/>
      <c r="F105" s="147"/>
      <c r="G105" s="147"/>
      <c r="H105" s="147"/>
      <c r="I105" s="147"/>
      <c r="J105" s="148">
        <f>J197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1533</v>
      </c>
      <c r="E106" s="153"/>
      <c r="F106" s="153"/>
      <c r="G106" s="153"/>
      <c r="H106" s="153"/>
      <c r="I106" s="153"/>
      <c r="J106" s="154">
        <f>J198</f>
        <v>0</v>
      </c>
      <c r="K106" s="151"/>
      <c r="L106" s="155"/>
    </row>
    <row r="107" spans="1:31" s="9" customFormat="1" ht="24.95" customHeight="1">
      <c r="B107" s="144"/>
      <c r="C107" s="145"/>
      <c r="D107" s="146" t="s">
        <v>1364</v>
      </c>
      <c r="E107" s="147"/>
      <c r="F107" s="147"/>
      <c r="G107" s="147"/>
      <c r="H107" s="147"/>
      <c r="I107" s="147"/>
      <c r="J107" s="148">
        <f>J202</f>
        <v>0</v>
      </c>
      <c r="K107" s="145"/>
      <c r="L107" s="149"/>
    </row>
    <row r="108" spans="1:31" s="10" customFormat="1" ht="19.899999999999999" customHeight="1">
      <c r="B108" s="150"/>
      <c r="C108" s="151"/>
      <c r="D108" s="152" t="s">
        <v>154</v>
      </c>
      <c r="E108" s="153"/>
      <c r="F108" s="153"/>
      <c r="G108" s="153"/>
      <c r="H108" s="153"/>
      <c r="I108" s="153"/>
      <c r="J108" s="154">
        <f>J203</f>
        <v>0</v>
      </c>
      <c r="K108" s="151"/>
      <c r="L108" s="155"/>
    </row>
    <row r="109" spans="1:31" s="2" customFormat="1" ht="21.7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63" s="2" customFormat="1" ht="6.95" customHeight="1">
      <c r="A114" s="31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0" t="s">
        <v>155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16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62" t="str">
        <f>E7</f>
        <v>Revitalizace sídliště Šumavská - Pod Vodojemem - III. a IV. Etapa</v>
      </c>
      <c r="F118" s="263"/>
      <c r="G118" s="263"/>
      <c r="H118" s="26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138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3"/>
      <c r="D120" s="33"/>
      <c r="E120" s="218" t="str">
        <f>E9</f>
        <v>06d - Kanalizace - přípojky - IV. etapa</v>
      </c>
      <c r="F120" s="264"/>
      <c r="G120" s="264"/>
      <c r="H120" s="264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20</v>
      </c>
      <c r="D122" s="33"/>
      <c r="E122" s="33"/>
      <c r="F122" s="24" t="str">
        <f>F12</f>
        <v xml:space="preserve"> </v>
      </c>
      <c r="G122" s="33"/>
      <c r="H122" s="33"/>
      <c r="I122" s="26" t="s">
        <v>22</v>
      </c>
      <c r="J122" s="63" t="str">
        <f>IF(J12="","",J12)</f>
        <v>2. 11. 2021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24</v>
      </c>
      <c r="D124" s="33"/>
      <c r="E124" s="33"/>
      <c r="F124" s="24" t="str">
        <f>E15</f>
        <v>město Horažďovice</v>
      </c>
      <c r="G124" s="33"/>
      <c r="H124" s="33"/>
      <c r="I124" s="26" t="s">
        <v>32</v>
      </c>
      <c r="J124" s="29" t="str">
        <f>E21</f>
        <v xml:space="preserve"> 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2" customHeight="1">
      <c r="A125" s="31"/>
      <c r="B125" s="32"/>
      <c r="C125" s="26" t="s">
        <v>30</v>
      </c>
      <c r="D125" s="33"/>
      <c r="E125" s="33"/>
      <c r="F125" s="24" t="str">
        <f>IF(E18="","",E18)</f>
        <v>Vyplň údaj</v>
      </c>
      <c r="G125" s="33"/>
      <c r="H125" s="33"/>
      <c r="I125" s="26" t="s">
        <v>35</v>
      </c>
      <c r="J125" s="29" t="str">
        <f>E24</f>
        <v>Pavel Matoušek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56"/>
      <c r="B127" s="157"/>
      <c r="C127" s="158" t="s">
        <v>156</v>
      </c>
      <c r="D127" s="159" t="s">
        <v>63</v>
      </c>
      <c r="E127" s="159" t="s">
        <v>59</v>
      </c>
      <c r="F127" s="159" t="s">
        <v>60</v>
      </c>
      <c r="G127" s="159" t="s">
        <v>157</v>
      </c>
      <c r="H127" s="159" t="s">
        <v>158</v>
      </c>
      <c r="I127" s="159" t="s">
        <v>159</v>
      </c>
      <c r="J127" s="160" t="s">
        <v>142</v>
      </c>
      <c r="K127" s="161" t="s">
        <v>160</v>
      </c>
      <c r="L127" s="162"/>
      <c r="M127" s="72" t="s">
        <v>1</v>
      </c>
      <c r="N127" s="73" t="s">
        <v>42</v>
      </c>
      <c r="O127" s="73" t="s">
        <v>161</v>
      </c>
      <c r="P127" s="73" t="s">
        <v>162</v>
      </c>
      <c r="Q127" s="73" t="s">
        <v>163</v>
      </c>
      <c r="R127" s="73" t="s">
        <v>164</v>
      </c>
      <c r="S127" s="73" t="s">
        <v>165</v>
      </c>
      <c r="T127" s="74" t="s">
        <v>166</v>
      </c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</row>
    <row r="128" spans="1:63" s="2" customFormat="1" ht="22.9" customHeight="1">
      <c r="A128" s="31"/>
      <c r="B128" s="32"/>
      <c r="C128" s="79" t="s">
        <v>167</v>
      </c>
      <c r="D128" s="33"/>
      <c r="E128" s="33"/>
      <c r="F128" s="33"/>
      <c r="G128" s="33"/>
      <c r="H128" s="33"/>
      <c r="I128" s="33"/>
      <c r="J128" s="163">
        <f>BK128</f>
        <v>0</v>
      </c>
      <c r="K128" s="33"/>
      <c r="L128" s="36"/>
      <c r="M128" s="75"/>
      <c r="N128" s="164"/>
      <c r="O128" s="76"/>
      <c r="P128" s="165">
        <f>P129+P197+P202</f>
        <v>0</v>
      </c>
      <c r="Q128" s="76"/>
      <c r="R128" s="165">
        <f>R129+R197+R202</f>
        <v>5.2541853500000002</v>
      </c>
      <c r="S128" s="76"/>
      <c r="T128" s="166">
        <f>T129+T197+T202</f>
        <v>62.464574999999996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77</v>
      </c>
      <c r="AU128" s="14" t="s">
        <v>144</v>
      </c>
      <c r="BK128" s="167">
        <f>BK129+BK197+BK202</f>
        <v>0</v>
      </c>
    </row>
    <row r="129" spans="1:65" s="12" customFormat="1" ht="25.9" customHeight="1">
      <c r="B129" s="168"/>
      <c r="C129" s="169"/>
      <c r="D129" s="170" t="s">
        <v>77</v>
      </c>
      <c r="E129" s="171" t="s">
        <v>168</v>
      </c>
      <c r="F129" s="171" t="s">
        <v>169</v>
      </c>
      <c r="G129" s="169"/>
      <c r="H129" s="169"/>
      <c r="I129" s="172"/>
      <c r="J129" s="173">
        <f>BK129</f>
        <v>0</v>
      </c>
      <c r="K129" s="169"/>
      <c r="L129" s="174"/>
      <c r="M129" s="175"/>
      <c r="N129" s="176"/>
      <c r="O129" s="176"/>
      <c r="P129" s="177">
        <f>P130+P159+P165+P167+P183+P186+P190</f>
        <v>0</v>
      </c>
      <c r="Q129" s="176"/>
      <c r="R129" s="177">
        <f>R130+R159+R165+R167+R183+R186+R190</f>
        <v>5.2443253500000004</v>
      </c>
      <c r="S129" s="176"/>
      <c r="T129" s="178">
        <f>T130+T159+T165+T167+T183+T186+T190</f>
        <v>62.464574999999996</v>
      </c>
      <c r="AR129" s="179" t="s">
        <v>86</v>
      </c>
      <c r="AT129" s="180" t="s">
        <v>77</v>
      </c>
      <c r="AU129" s="180" t="s">
        <v>78</v>
      </c>
      <c r="AY129" s="179" t="s">
        <v>170</v>
      </c>
      <c r="BK129" s="181">
        <f>BK130+BK159+BK165+BK167+BK183+BK186+BK190</f>
        <v>0</v>
      </c>
    </row>
    <row r="130" spans="1:65" s="12" customFormat="1" ht="22.9" customHeight="1">
      <c r="B130" s="168"/>
      <c r="C130" s="169"/>
      <c r="D130" s="170" t="s">
        <v>77</v>
      </c>
      <c r="E130" s="182" t="s">
        <v>86</v>
      </c>
      <c r="F130" s="182" t="s">
        <v>171</v>
      </c>
      <c r="G130" s="169"/>
      <c r="H130" s="169"/>
      <c r="I130" s="172"/>
      <c r="J130" s="183">
        <f>BK130</f>
        <v>0</v>
      </c>
      <c r="K130" s="169"/>
      <c r="L130" s="174"/>
      <c r="M130" s="175"/>
      <c r="N130" s="176"/>
      <c r="O130" s="176"/>
      <c r="P130" s="177">
        <f>SUM(P131:P158)</f>
        <v>0</v>
      </c>
      <c r="Q130" s="176"/>
      <c r="R130" s="177">
        <f>SUM(R131:R158)</f>
        <v>1.6724032500000001</v>
      </c>
      <c r="S130" s="176"/>
      <c r="T130" s="178">
        <f>SUM(T131:T158)</f>
        <v>0</v>
      </c>
      <c r="AR130" s="179" t="s">
        <v>86</v>
      </c>
      <c r="AT130" s="180" t="s">
        <v>77</v>
      </c>
      <c r="AU130" s="180" t="s">
        <v>86</v>
      </c>
      <c r="AY130" s="179" t="s">
        <v>170</v>
      </c>
      <c r="BK130" s="181">
        <f>SUM(BK131:BK158)</f>
        <v>0</v>
      </c>
    </row>
    <row r="131" spans="1:65" s="2" customFormat="1" ht="24.2" customHeight="1">
      <c r="A131" s="31"/>
      <c r="B131" s="32"/>
      <c r="C131" s="184" t="s">
        <v>86</v>
      </c>
      <c r="D131" s="184" t="s">
        <v>172</v>
      </c>
      <c r="E131" s="185" t="s">
        <v>1534</v>
      </c>
      <c r="F131" s="186" t="s">
        <v>1535</v>
      </c>
      <c r="G131" s="187" t="s">
        <v>217</v>
      </c>
      <c r="H131" s="188">
        <v>9.9</v>
      </c>
      <c r="I131" s="189"/>
      <c r="J131" s="190">
        <f t="shared" ref="J131:J158" si="0">ROUND(I131*H131,2)</f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ref="P131:P158" si="1">O131*H131</f>
        <v>0</v>
      </c>
      <c r="Q131" s="194">
        <v>8.6800000000000002E-3</v>
      </c>
      <c r="R131" s="194">
        <f t="shared" ref="R131:R158" si="2">Q131*H131</f>
        <v>8.5932000000000008E-2</v>
      </c>
      <c r="S131" s="194">
        <v>0</v>
      </c>
      <c r="T131" s="195">
        <f t="shared" ref="T131:T158" si="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ref="BE131:BE158" si="4">IF(N131="základní",J131,0)</f>
        <v>0</v>
      </c>
      <c r="BF131" s="197">
        <f t="shared" ref="BF131:BF158" si="5">IF(N131="snížená",J131,0)</f>
        <v>0</v>
      </c>
      <c r="BG131" s="197">
        <f t="shared" ref="BG131:BG158" si="6">IF(N131="zákl. přenesená",J131,0)</f>
        <v>0</v>
      </c>
      <c r="BH131" s="197">
        <f t="shared" ref="BH131:BH158" si="7">IF(N131="sníž. přenesená",J131,0)</f>
        <v>0</v>
      </c>
      <c r="BI131" s="197">
        <f t="shared" ref="BI131:BI158" si="8">IF(N131="nulová",J131,0)</f>
        <v>0</v>
      </c>
      <c r="BJ131" s="14" t="s">
        <v>86</v>
      </c>
      <c r="BK131" s="197">
        <f t="shared" ref="BK131:BK158" si="9">ROUND(I131*H131,2)</f>
        <v>0</v>
      </c>
      <c r="BL131" s="14" t="s">
        <v>176</v>
      </c>
      <c r="BM131" s="196" t="s">
        <v>1890</v>
      </c>
    </row>
    <row r="132" spans="1:65" s="2" customFormat="1" ht="24.2" customHeight="1">
      <c r="A132" s="31"/>
      <c r="B132" s="32"/>
      <c r="C132" s="184" t="s">
        <v>88</v>
      </c>
      <c r="D132" s="184" t="s">
        <v>172</v>
      </c>
      <c r="E132" s="185" t="s">
        <v>1372</v>
      </c>
      <c r="F132" s="186" t="s">
        <v>1373</v>
      </c>
      <c r="G132" s="187" t="s">
        <v>217</v>
      </c>
      <c r="H132" s="188">
        <v>10.8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3.6900000000000002E-2</v>
      </c>
      <c r="R132" s="194">
        <f t="shared" si="2"/>
        <v>0.39852000000000004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1891</v>
      </c>
    </row>
    <row r="133" spans="1:65" s="2" customFormat="1" ht="14.45" customHeight="1">
      <c r="A133" s="31"/>
      <c r="B133" s="32"/>
      <c r="C133" s="184" t="s">
        <v>181</v>
      </c>
      <c r="D133" s="184" t="s">
        <v>172</v>
      </c>
      <c r="E133" s="185" t="s">
        <v>1538</v>
      </c>
      <c r="F133" s="186" t="s">
        <v>1539</v>
      </c>
      <c r="G133" s="187" t="s">
        <v>175</v>
      </c>
      <c r="H133" s="188">
        <v>10.656000000000001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1892</v>
      </c>
    </row>
    <row r="134" spans="1:65" s="2" customFormat="1" ht="24.2" customHeight="1">
      <c r="A134" s="31"/>
      <c r="B134" s="32"/>
      <c r="C134" s="184" t="s">
        <v>176</v>
      </c>
      <c r="D134" s="184" t="s">
        <v>172</v>
      </c>
      <c r="E134" s="185" t="s">
        <v>1375</v>
      </c>
      <c r="F134" s="186" t="s">
        <v>1376</v>
      </c>
      <c r="G134" s="187" t="s">
        <v>175</v>
      </c>
      <c r="H134" s="188">
        <v>37.421999999999997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1893</v>
      </c>
    </row>
    <row r="135" spans="1:65" s="2" customFormat="1" ht="24.2" customHeight="1">
      <c r="A135" s="31"/>
      <c r="B135" s="32"/>
      <c r="C135" s="184" t="s">
        <v>188</v>
      </c>
      <c r="D135" s="184" t="s">
        <v>172</v>
      </c>
      <c r="E135" s="185" t="s">
        <v>1378</v>
      </c>
      <c r="F135" s="186" t="s">
        <v>1379</v>
      </c>
      <c r="G135" s="187" t="s">
        <v>175</v>
      </c>
      <c r="H135" s="188">
        <v>61.100999999999999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1894</v>
      </c>
    </row>
    <row r="136" spans="1:65" s="2" customFormat="1" ht="24.2" customHeight="1">
      <c r="A136" s="31"/>
      <c r="B136" s="32"/>
      <c r="C136" s="184" t="s">
        <v>193</v>
      </c>
      <c r="D136" s="184" t="s">
        <v>172</v>
      </c>
      <c r="E136" s="185" t="s">
        <v>1381</v>
      </c>
      <c r="F136" s="186" t="s">
        <v>1382</v>
      </c>
      <c r="G136" s="187" t="s">
        <v>175</v>
      </c>
      <c r="H136" s="188">
        <v>30.550999999999998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1895</v>
      </c>
    </row>
    <row r="137" spans="1:65" s="2" customFormat="1" ht="24.2" customHeight="1">
      <c r="A137" s="31"/>
      <c r="B137" s="32"/>
      <c r="C137" s="184" t="s">
        <v>199</v>
      </c>
      <c r="D137" s="184" t="s">
        <v>172</v>
      </c>
      <c r="E137" s="185" t="s">
        <v>1384</v>
      </c>
      <c r="F137" s="186" t="s">
        <v>1385</v>
      </c>
      <c r="G137" s="187" t="s">
        <v>175</v>
      </c>
      <c r="H137" s="188">
        <v>109.982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1896</v>
      </c>
    </row>
    <row r="138" spans="1:65" s="2" customFormat="1" ht="24.2" customHeight="1">
      <c r="A138" s="31"/>
      <c r="B138" s="32"/>
      <c r="C138" s="184" t="s">
        <v>204</v>
      </c>
      <c r="D138" s="184" t="s">
        <v>172</v>
      </c>
      <c r="E138" s="185" t="s">
        <v>1387</v>
      </c>
      <c r="F138" s="186" t="s">
        <v>1388</v>
      </c>
      <c r="G138" s="187" t="s">
        <v>175</v>
      </c>
      <c r="H138" s="188">
        <v>54.991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1897</v>
      </c>
    </row>
    <row r="139" spans="1:65" s="2" customFormat="1" ht="14.45" customHeight="1">
      <c r="A139" s="31"/>
      <c r="B139" s="32"/>
      <c r="C139" s="184" t="s">
        <v>209</v>
      </c>
      <c r="D139" s="184" t="s">
        <v>172</v>
      </c>
      <c r="E139" s="185" t="s">
        <v>1390</v>
      </c>
      <c r="F139" s="186" t="s">
        <v>1391</v>
      </c>
      <c r="G139" s="187" t="s">
        <v>175</v>
      </c>
      <c r="H139" s="188">
        <v>73.320999999999998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1.0460000000000001E-2</v>
      </c>
      <c r="R139" s="194">
        <f t="shared" si="2"/>
        <v>0.76693765999999997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1898</v>
      </c>
    </row>
    <row r="140" spans="1:65" s="2" customFormat="1" ht="14.45" customHeight="1">
      <c r="A140" s="31"/>
      <c r="B140" s="32"/>
      <c r="C140" s="184" t="s">
        <v>214</v>
      </c>
      <c r="D140" s="184" t="s">
        <v>172</v>
      </c>
      <c r="E140" s="185" t="s">
        <v>1551</v>
      </c>
      <c r="F140" s="186" t="s">
        <v>1552</v>
      </c>
      <c r="G140" s="187" t="s">
        <v>196</v>
      </c>
      <c r="H140" s="188">
        <v>161.23599999999999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8.4000000000000003E-4</v>
      </c>
      <c r="R140" s="194">
        <f t="shared" si="2"/>
        <v>0.13543823999999999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1899</v>
      </c>
    </row>
    <row r="141" spans="1:65" s="2" customFormat="1" ht="14.45" customHeight="1">
      <c r="A141" s="31"/>
      <c r="B141" s="32"/>
      <c r="C141" s="184" t="s">
        <v>219</v>
      </c>
      <c r="D141" s="184" t="s">
        <v>172</v>
      </c>
      <c r="E141" s="185" t="s">
        <v>1393</v>
      </c>
      <c r="F141" s="186" t="s">
        <v>1394</v>
      </c>
      <c r="G141" s="187" t="s">
        <v>196</v>
      </c>
      <c r="H141" s="188">
        <v>335.971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8.4999999999999995E-4</v>
      </c>
      <c r="R141" s="194">
        <f t="shared" si="2"/>
        <v>0.28557535000000001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1900</v>
      </c>
    </row>
    <row r="142" spans="1:65" s="2" customFormat="1" ht="24.2" customHeight="1">
      <c r="A142" s="31"/>
      <c r="B142" s="32"/>
      <c r="C142" s="184" t="s">
        <v>225</v>
      </c>
      <c r="D142" s="184" t="s">
        <v>172</v>
      </c>
      <c r="E142" s="185" t="s">
        <v>1555</v>
      </c>
      <c r="F142" s="186" t="s">
        <v>1556</v>
      </c>
      <c r="G142" s="187" t="s">
        <v>196</v>
      </c>
      <c r="H142" s="188">
        <v>161.23599999999999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1901</v>
      </c>
    </row>
    <row r="143" spans="1:65" s="2" customFormat="1" ht="24.2" customHeight="1">
      <c r="A143" s="31"/>
      <c r="B143" s="32"/>
      <c r="C143" s="184" t="s">
        <v>229</v>
      </c>
      <c r="D143" s="184" t="s">
        <v>172</v>
      </c>
      <c r="E143" s="185" t="s">
        <v>1396</v>
      </c>
      <c r="F143" s="186" t="s">
        <v>1397</v>
      </c>
      <c r="G143" s="187" t="s">
        <v>196</v>
      </c>
      <c r="H143" s="188">
        <v>335.971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1902</v>
      </c>
    </row>
    <row r="144" spans="1:65" s="2" customFormat="1" ht="24.2" customHeight="1">
      <c r="A144" s="31"/>
      <c r="B144" s="32"/>
      <c r="C144" s="184" t="s">
        <v>233</v>
      </c>
      <c r="D144" s="184" t="s">
        <v>172</v>
      </c>
      <c r="E144" s="185" t="s">
        <v>1559</v>
      </c>
      <c r="F144" s="186" t="s">
        <v>1560</v>
      </c>
      <c r="G144" s="187" t="s">
        <v>175</v>
      </c>
      <c r="H144" s="188">
        <v>171.083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1903</v>
      </c>
    </row>
    <row r="145" spans="1:65" s="2" customFormat="1" ht="24.2" customHeight="1">
      <c r="A145" s="31"/>
      <c r="B145" s="32"/>
      <c r="C145" s="184" t="s">
        <v>8</v>
      </c>
      <c r="D145" s="184" t="s">
        <v>172</v>
      </c>
      <c r="E145" s="185" t="s">
        <v>1562</v>
      </c>
      <c r="F145" s="186" t="s">
        <v>1563</v>
      </c>
      <c r="G145" s="187" t="s">
        <v>175</v>
      </c>
      <c r="H145" s="188">
        <v>73.320999999999998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1904</v>
      </c>
    </row>
    <row r="146" spans="1:65" s="2" customFormat="1" ht="24.2" customHeight="1">
      <c r="A146" s="31"/>
      <c r="B146" s="32"/>
      <c r="C146" s="184" t="s">
        <v>241</v>
      </c>
      <c r="D146" s="184" t="s">
        <v>172</v>
      </c>
      <c r="E146" s="185" t="s">
        <v>1565</v>
      </c>
      <c r="F146" s="186" t="s">
        <v>1566</v>
      </c>
      <c r="G146" s="187" t="s">
        <v>175</v>
      </c>
      <c r="H146" s="188">
        <v>10.656000000000001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1905</v>
      </c>
    </row>
    <row r="147" spans="1:65" s="2" customFormat="1" ht="24.2" customHeight="1">
      <c r="A147" s="31"/>
      <c r="B147" s="32"/>
      <c r="C147" s="184" t="s">
        <v>245</v>
      </c>
      <c r="D147" s="184" t="s">
        <v>172</v>
      </c>
      <c r="E147" s="185" t="s">
        <v>1405</v>
      </c>
      <c r="F147" s="186" t="s">
        <v>1406</v>
      </c>
      <c r="G147" s="187" t="s">
        <v>175</v>
      </c>
      <c r="H147" s="188">
        <v>173.53399999999999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1906</v>
      </c>
    </row>
    <row r="148" spans="1:65" s="2" customFormat="1" ht="24.2" customHeight="1">
      <c r="A148" s="31"/>
      <c r="B148" s="32"/>
      <c r="C148" s="184" t="s">
        <v>249</v>
      </c>
      <c r="D148" s="184" t="s">
        <v>172</v>
      </c>
      <c r="E148" s="185" t="s">
        <v>178</v>
      </c>
      <c r="F148" s="186" t="s">
        <v>179</v>
      </c>
      <c r="G148" s="187" t="s">
        <v>175</v>
      </c>
      <c r="H148" s="188">
        <v>71.263999999999996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1907</v>
      </c>
    </row>
    <row r="149" spans="1:65" s="2" customFormat="1" ht="24.2" customHeight="1">
      <c r="A149" s="31"/>
      <c r="B149" s="32"/>
      <c r="C149" s="184" t="s">
        <v>253</v>
      </c>
      <c r="D149" s="184" t="s">
        <v>172</v>
      </c>
      <c r="E149" s="185" t="s">
        <v>182</v>
      </c>
      <c r="F149" s="186" t="s">
        <v>183</v>
      </c>
      <c r="G149" s="187" t="s">
        <v>175</v>
      </c>
      <c r="H149" s="188">
        <v>641.37599999999998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1908</v>
      </c>
    </row>
    <row r="150" spans="1:65" s="2" customFormat="1" ht="24.2" customHeight="1">
      <c r="A150" s="31"/>
      <c r="B150" s="32"/>
      <c r="C150" s="184" t="s">
        <v>257</v>
      </c>
      <c r="D150" s="184" t="s">
        <v>172</v>
      </c>
      <c r="E150" s="185" t="s">
        <v>1410</v>
      </c>
      <c r="F150" s="186" t="s">
        <v>1411</v>
      </c>
      <c r="G150" s="187" t="s">
        <v>175</v>
      </c>
      <c r="H150" s="188">
        <v>73.320999999999998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1909</v>
      </c>
    </row>
    <row r="151" spans="1:65" s="2" customFormat="1" ht="24.2" customHeight="1">
      <c r="A151" s="31"/>
      <c r="B151" s="32"/>
      <c r="C151" s="184" t="s">
        <v>7</v>
      </c>
      <c r="D151" s="184" t="s">
        <v>172</v>
      </c>
      <c r="E151" s="185" t="s">
        <v>1413</v>
      </c>
      <c r="F151" s="186" t="s">
        <v>1414</v>
      </c>
      <c r="G151" s="187" t="s">
        <v>175</v>
      </c>
      <c r="H151" s="188">
        <v>659.88900000000001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1910</v>
      </c>
    </row>
    <row r="152" spans="1:65" s="2" customFormat="1" ht="14.45" customHeight="1">
      <c r="A152" s="31"/>
      <c r="B152" s="32"/>
      <c r="C152" s="184" t="s">
        <v>268</v>
      </c>
      <c r="D152" s="184" t="s">
        <v>172</v>
      </c>
      <c r="E152" s="185" t="s">
        <v>1416</v>
      </c>
      <c r="F152" s="186" t="s">
        <v>1417</v>
      </c>
      <c r="G152" s="187" t="s">
        <v>175</v>
      </c>
      <c r="H152" s="188">
        <v>86.766999999999996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176</v>
      </c>
      <c r="AT152" s="196" t="s">
        <v>172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1911</v>
      </c>
    </row>
    <row r="153" spans="1:65" s="2" customFormat="1" ht="14.45" customHeight="1">
      <c r="A153" s="31"/>
      <c r="B153" s="32"/>
      <c r="C153" s="184" t="s">
        <v>272</v>
      </c>
      <c r="D153" s="184" t="s">
        <v>172</v>
      </c>
      <c r="E153" s="185" t="s">
        <v>185</v>
      </c>
      <c r="F153" s="186" t="s">
        <v>186</v>
      </c>
      <c r="G153" s="187" t="s">
        <v>175</v>
      </c>
      <c r="H153" s="188">
        <v>255.06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176</v>
      </c>
      <c r="AT153" s="196" t="s">
        <v>172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1912</v>
      </c>
    </row>
    <row r="154" spans="1:65" s="2" customFormat="1" ht="24.2" customHeight="1">
      <c r="A154" s="31"/>
      <c r="B154" s="32"/>
      <c r="C154" s="184" t="s">
        <v>276</v>
      </c>
      <c r="D154" s="184" t="s">
        <v>172</v>
      </c>
      <c r="E154" s="185" t="s">
        <v>189</v>
      </c>
      <c r="F154" s="186" t="s">
        <v>190</v>
      </c>
      <c r="G154" s="187" t="s">
        <v>191</v>
      </c>
      <c r="H154" s="188">
        <v>144.58500000000001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43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176</v>
      </c>
      <c r="AT154" s="196" t="s">
        <v>172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176</v>
      </c>
      <c r="BM154" s="196" t="s">
        <v>1913</v>
      </c>
    </row>
    <row r="155" spans="1:65" s="2" customFormat="1" ht="24.2" customHeight="1">
      <c r="A155" s="31"/>
      <c r="B155" s="32"/>
      <c r="C155" s="184" t="s">
        <v>282</v>
      </c>
      <c r="D155" s="184" t="s">
        <v>172</v>
      </c>
      <c r="E155" s="185" t="s">
        <v>1421</v>
      </c>
      <c r="F155" s="186" t="s">
        <v>1422</v>
      </c>
      <c r="G155" s="187" t="s">
        <v>175</v>
      </c>
      <c r="H155" s="188">
        <v>173.53399999999999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43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176</v>
      </c>
      <c r="AT155" s="196" t="s">
        <v>172</v>
      </c>
      <c r="AU155" s="196" t="s">
        <v>88</v>
      </c>
      <c r="AY155" s="14" t="s">
        <v>170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86</v>
      </c>
      <c r="BK155" s="197">
        <f t="shared" si="9"/>
        <v>0</v>
      </c>
      <c r="BL155" s="14" t="s">
        <v>176</v>
      </c>
      <c r="BM155" s="196" t="s">
        <v>1914</v>
      </c>
    </row>
    <row r="156" spans="1:65" s="2" customFormat="1" ht="14.45" customHeight="1">
      <c r="A156" s="31"/>
      <c r="B156" s="32"/>
      <c r="C156" s="198" t="s">
        <v>290</v>
      </c>
      <c r="D156" s="198" t="s">
        <v>210</v>
      </c>
      <c r="E156" s="199" t="s">
        <v>1424</v>
      </c>
      <c r="F156" s="200" t="s">
        <v>1425</v>
      </c>
      <c r="G156" s="201" t="s">
        <v>191</v>
      </c>
      <c r="H156" s="202">
        <v>173.53399999999999</v>
      </c>
      <c r="I156" s="203"/>
      <c r="J156" s="204">
        <f t="shared" si="0"/>
        <v>0</v>
      </c>
      <c r="K156" s="205"/>
      <c r="L156" s="206"/>
      <c r="M156" s="207" t="s">
        <v>1</v>
      </c>
      <c r="N156" s="208" t="s">
        <v>43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204</v>
      </c>
      <c r="AT156" s="196" t="s">
        <v>210</v>
      </c>
      <c r="AU156" s="196" t="s">
        <v>88</v>
      </c>
      <c r="AY156" s="14" t="s">
        <v>170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86</v>
      </c>
      <c r="BK156" s="197">
        <f t="shared" si="9"/>
        <v>0</v>
      </c>
      <c r="BL156" s="14" t="s">
        <v>176</v>
      </c>
      <c r="BM156" s="196" t="s">
        <v>1915</v>
      </c>
    </row>
    <row r="157" spans="1:65" s="2" customFormat="1" ht="24.2" customHeight="1">
      <c r="A157" s="31"/>
      <c r="B157" s="32"/>
      <c r="C157" s="184" t="s">
        <v>295</v>
      </c>
      <c r="D157" s="184" t="s">
        <v>172</v>
      </c>
      <c r="E157" s="185" t="s">
        <v>1427</v>
      </c>
      <c r="F157" s="186" t="s">
        <v>1428</v>
      </c>
      <c r="G157" s="187" t="s">
        <v>175</v>
      </c>
      <c r="H157" s="188">
        <v>45.213999999999999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43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176</v>
      </c>
      <c r="AT157" s="196" t="s">
        <v>172</v>
      </c>
      <c r="AU157" s="196" t="s">
        <v>88</v>
      </c>
      <c r="AY157" s="14" t="s">
        <v>170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86</v>
      </c>
      <c r="BK157" s="197">
        <f t="shared" si="9"/>
        <v>0</v>
      </c>
      <c r="BL157" s="14" t="s">
        <v>176</v>
      </c>
      <c r="BM157" s="196" t="s">
        <v>1916</v>
      </c>
    </row>
    <row r="158" spans="1:65" s="2" customFormat="1" ht="14.45" customHeight="1">
      <c r="A158" s="31"/>
      <c r="B158" s="32"/>
      <c r="C158" s="198" t="s">
        <v>422</v>
      </c>
      <c r="D158" s="198" t="s">
        <v>210</v>
      </c>
      <c r="E158" s="199" t="s">
        <v>1430</v>
      </c>
      <c r="F158" s="200" t="s">
        <v>1431</v>
      </c>
      <c r="G158" s="201" t="s">
        <v>191</v>
      </c>
      <c r="H158" s="202">
        <v>90.427999999999997</v>
      </c>
      <c r="I158" s="203"/>
      <c r="J158" s="204">
        <f t="shared" si="0"/>
        <v>0</v>
      </c>
      <c r="K158" s="205"/>
      <c r="L158" s="206"/>
      <c r="M158" s="207" t="s">
        <v>1</v>
      </c>
      <c r="N158" s="208" t="s">
        <v>43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204</v>
      </c>
      <c r="AT158" s="196" t="s">
        <v>210</v>
      </c>
      <c r="AU158" s="196" t="s">
        <v>88</v>
      </c>
      <c r="AY158" s="14" t="s">
        <v>170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86</v>
      </c>
      <c r="BK158" s="197">
        <f t="shared" si="9"/>
        <v>0</v>
      </c>
      <c r="BL158" s="14" t="s">
        <v>176</v>
      </c>
      <c r="BM158" s="196" t="s">
        <v>1917</v>
      </c>
    </row>
    <row r="159" spans="1:65" s="12" customFormat="1" ht="22.9" customHeight="1">
      <c r="B159" s="168"/>
      <c r="C159" s="169"/>
      <c r="D159" s="170" t="s">
        <v>77</v>
      </c>
      <c r="E159" s="182" t="s">
        <v>176</v>
      </c>
      <c r="F159" s="182" t="s">
        <v>1436</v>
      </c>
      <c r="G159" s="169"/>
      <c r="H159" s="169"/>
      <c r="I159" s="172"/>
      <c r="J159" s="183">
        <f>BK159</f>
        <v>0</v>
      </c>
      <c r="K159" s="169"/>
      <c r="L159" s="174"/>
      <c r="M159" s="175"/>
      <c r="N159" s="176"/>
      <c r="O159" s="176"/>
      <c r="P159" s="177">
        <f>SUM(P160:P164)</f>
        <v>0</v>
      </c>
      <c r="Q159" s="176"/>
      <c r="R159" s="177">
        <f>SUM(R160:R164)</f>
        <v>0.22684679999999999</v>
      </c>
      <c r="S159" s="176"/>
      <c r="T159" s="178">
        <f>SUM(T160:T164)</f>
        <v>0</v>
      </c>
      <c r="AR159" s="179" t="s">
        <v>86</v>
      </c>
      <c r="AT159" s="180" t="s">
        <v>77</v>
      </c>
      <c r="AU159" s="180" t="s">
        <v>86</v>
      </c>
      <c r="AY159" s="179" t="s">
        <v>170</v>
      </c>
      <c r="BK159" s="181">
        <f>SUM(BK160:BK164)</f>
        <v>0</v>
      </c>
    </row>
    <row r="160" spans="1:65" s="2" customFormat="1" ht="24.2" customHeight="1">
      <c r="A160" s="31"/>
      <c r="B160" s="32"/>
      <c r="C160" s="184" t="s">
        <v>426</v>
      </c>
      <c r="D160" s="184" t="s">
        <v>172</v>
      </c>
      <c r="E160" s="185" t="s">
        <v>1437</v>
      </c>
      <c r="F160" s="186" t="s">
        <v>1438</v>
      </c>
      <c r="G160" s="187" t="s">
        <v>175</v>
      </c>
      <c r="H160" s="188">
        <v>11.297000000000001</v>
      </c>
      <c r="I160" s="189"/>
      <c r="J160" s="190">
        <f>ROUND(I160*H160,2)</f>
        <v>0</v>
      </c>
      <c r="K160" s="191"/>
      <c r="L160" s="36"/>
      <c r="M160" s="192" t="s">
        <v>1</v>
      </c>
      <c r="N160" s="193" t="s">
        <v>43</v>
      </c>
      <c r="O160" s="68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176</v>
      </c>
      <c r="AT160" s="196" t="s">
        <v>172</v>
      </c>
      <c r="AU160" s="196" t="s">
        <v>88</v>
      </c>
      <c r="AY160" s="14" t="s">
        <v>170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4" t="s">
        <v>86</v>
      </c>
      <c r="BK160" s="197">
        <f>ROUND(I160*H160,2)</f>
        <v>0</v>
      </c>
      <c r="BL160" s="14" t="s">
        <v>176</v>
      </c>
      <c r="BM160" s="196" t="s">
        <v>1918</v>
      </c>
    </row>
    <row r="161" spans="1:65" s="2" customFormat="1" ht="14.45" customHeight="1">
      <c r="A161" s="31"/>
      <c r="B161" s="32"/>
      <c r="C161" s="184" t="s">
        <v>430</v>
      </c>
      <c r="D161" s="184" t="s">
        <v>172</v>
      </c>
      <c r="E161" s="185" t="s">
        <v>1440</v>
      </c>
      <c r="F161" s="186" t="s">
        <v>1441</v>
      </c>
      <c r="G161" s="187" t="s">
        <v>207</v>
      </c>
      <c r="H161" s="188">
        <v>3</v>
      </c>
      <c r="I161" s="189"/>
      <c r="J161" s="190">
        <f>ROUND(I161*H161,2)</f>
        <v>0</v>
      </c>
      <c r="K161" s="191"/>
      <c r="L161" s="36"/>
      <c r="M161" s="192" t="s">
        <v>1</v>
      </c>
      <c r="N161" s="193" t="s">
        <v>43</v>
      </c>
      <c r="O161" s="68"/>
      <c r="P161" s="194">
        <f>O161*H161</f>
        <v>0</v>
      </c>
      <c r="Q161" s="194">
        <v>6.6E-3</v>
      </c>
      <c r="R161" s="194">
        <f>Q161*H161</f>
        <v>1.9799999999999998E-2</v>
      </c>
      <c r="S161" s="194">
        <v>0</v>
      </c>
      <c r="T161" s="19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176</v>
      </c>
      <c r="AT161" s="196" t="s">
        <v>172</v>
      </c>
      <c r="AU161" s="196" t="s">
        <v>88</v>
      </c>
      <c r="AY161" s="14" t="s">
        <v>170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4" t="s">
        <v>86</v>
      </c>
      <c r="BK161" s="197">
        <f>ROUND(I161*H161,2)</f>
        <v>0</v>
      </c>
      <c r="BL161" s="14" t="s">
        <v>176</v>
      </c>
      <c r="BM161" s="196" t="s">
        <v>1919</v>
      </c>
    </row>
    <row r="162" spans="1:65" s="2" customFormat="1" ht="24.2" customHeight="1">
      <c r="A162" s="31"/>
      <c r="B162" s="32"/>
      <c r="C162" s="198" t="s">
        <v>434</v>
      </c>
      <c r="D162" s="198" t="s">
        <v>210</v>
      </c>
      <c r="E162" s="199" t="s">
        <v>1582</v>
      </c>
      <c r="F162" s="200" t="s">
        <v>1583</v>
      </c>
      <c r="G162" s="201" t="s">
        <v>207</v>
      </c>
      <c r="H162" s="202">
        <v>3.03</v>
      </c>
      <c r="I162" s="203"/>
      <c r="J162" s="204">
        <f>ROUND(I162*H162,2)</f>
        <v>0</v>
      </c>
      <c r="K162" s="205"/>
      <c r="L162" s="206"/>
      <c r="M162" s="207" t="s">
        <v>1</v>
      </c>
      <c r="N162" s="208" t="s">
        <v>43</v>
      </c>
      <c r="O162" s="68"/>
      <c r="P162" s="194">
        <f>O162*H162</f>
        <v>0</v>
      </c>
      <c r="Q162" s="194">
        <v>2.7E-2</v>
      </c>
      <c r="R162" s="194">
        <f>Q162*H162</f>
        <v>8.1809999999999994E-2</v>
      </c>
      <c r="S162" s="194">
        <v>0</v>
      </c>
      <c r="T162" s="19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204</v>
      </c>
      <c r="AT162" s="196" t="s">
        <v>210</v>
      </c>
      <c r="AU162" s="196" t="s">
        <v>88</v>
      </c>
      <c r="AY162" s="14" t="s">
        <v>170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4" t="s">
        <v>86</v>
      </c>
      <c r="BK162" s="197">
        <f>ROUND(I162*H162,2)</f>
        <v>0</v>
      </c>
      <c r="BL162" s="14" t="s">
        <v>176</v>
      </c>
      <c r="BM162" s="196" t="s">
        <v>1920</v>
      </c>
    </row>
    <row r="163" spans="1:65" s="2" customFormat="1" ht="24.2" customHeight="1">
      <c r="A163" s="31"/>
      <c r="B163" s="32"/>
      <c r="C163" s="184" t="s">
        <v>438</v>
      </c>
      <c r="D163" s="184" t="s">
        <v>172</v>
      </c>
      <c r="E163" s="185" t="s">
        <v>1585</v>
      </c>
      <c r="F163" s="186" t="s">
        <v>1586</v>
      </c>
      <c r="G163" s="187" t="s">
        <v>175</v>
      </c>
      <c r="H163" s="188">
        <v>5.3999999999999999E-2</v>
      </c>
      <c r="I163" s="189"/>
      <c r="J163" s="190">
        <f>ROUND(I163*H163,2)</f>
        <v>0</v>
      </c>
      <c r="K163" s="191"/>
      <c r="L163" s="36"/>
      <c r="M163" s="192" t="s">
        <v>1</v>
      </c>
      <c r="N163" s="193" t="s">
        <v>43</v>
      </c>
      <c r="O163" s="68"/>
      <c r="P163" s="194">
        <f>O163*H163</f>
        <v>0</v>
      </c>
      <c r="Q163" s="194">
        <v>2.234</v>
      </c>
      <c r="R163" s="194">
        <f>Q163*H163</f>
        <v>0.12063599999999999</v>
      </c>
      <c r="S163" s="194">
        <v>0</v>
      </c>
      <c r="T163" s="19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176</v>
      </c>
      <c r="AT163" s="196" t="s">
        <v>172</v>
      </c>
      <c r="AU163" s="196" t="s">
        <v>88</v>
      </c>
      <c r="AY163" s="14" t="s">
        <v>170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4" t="s">
        <v>86</v>
      </c>
      <c r="BK163" s="197">
        <f>ROUND(I163*H163,2)</f>
        <v>0</v>
      </c>
      <c r="BL163" s="14" t="s">
        <v>176</v>
      </c>
      <c r="BM163" s="196" t="s">
        <v>1921</v>
      </c>
    </row>
    <row r="164" spans="1:65" s="2" customFormat="1" ht="14.45" customHeight="1">
      <c r="A164" s="31"/>
      <c r="B164" s="32"/>
      <c r="C164" s="184" t="s">
        <v>442</v>
      </c>
      <c r="D164" s="184" t="s">
        <v>172</v>
      </c>
      <c r="E164" s="185" t="s">
        <v>1588</v>
      </c>
      <c r="F164" s="186" t="s">
        <v>1589</v>
      </c>
      <c r="G164" s="187" t="s">
        <v>196</v>
      </c>
      <c r="H164" s="188">
        <v>0.72</v>
      </c>
      <c r="I164" s="189"/>
      <c r="J164" s="190">
        <f>ROUND(I164*H164,2)</f>
        <v>0</v>
      </c>
      <c r="K164" s="191"/>
      <c r="L164" s="36"/>
      <c r="M164" s="192" t="s">
        <v>1</v>
      </c>
      <c r="N164" s="193" t="s">
        <v>43</v>
      </c>
      <c r="O164" s="68"/>
      <c r="P164" s="194">
        <f>O164*H164</f>
        <v>0</v>
      </c>
      <c r="Q164" s="194">
        <v>6.3899999999999998E-3</v>
      </c>
      <c r="R164" s="194">
        <f>Q164*H164</f>
        <v>4.6007999999999995E-3</v>
      </c>
      <c r="S164" s="194">
        <v>0</v>
      </c>
      <c r="T164" s="19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176</v>
      </c>
      <c r="AT164" s="196" t="s">
        <v>172</v>
      </c>
      <c r="AU164" s="196" t="s">
        <v>88</v>
      </c>
      <c r="AY164" s="14" t="s">
        <v>170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4" t="s">
        <v>86</v>
      </c>
      <c r="BK164" s="197">
        <f>ROUND(I164*H164,2)</f>
        <v>0</v>
      </c>
      <c r="BL164" s="14" t="s">
        <v>176</v>
      </c>
      <c r="BM164" s="196" t="s">
        <v>1922</v>
      </c>
    </row>
    <row r="165" spans="1:65" s="12" customFormat="1" ht="22.9" customHeight="1">
      <c r="B165" s="168"/>
      <c r="C165" s="169"/>
      <c r="D165" s="170" t="s">
        <v>77</v>
      </c>
      <c r="E165" s="182" t="s">
        <v>188</v>
      </c>
      <c r="F165" s="182" t="s">
        <v>224</v>
      </c>
      <c r="G165" s="169"/>
      <c r="H165" s="169"/>
      <c r="I165" s="172"/>
      <c r="J165" s="183">
        <f>BK165</f>
        <v>0</v>
      </c>
      <c r="K165" s="169"/>
      <c r="L165" s="174"/>
      <c r="M165" s="175"/>
      <c r="N165" s="176"/>
      <c r="O165" s="176"/>
      <c r="P165" s="177">
        <f>P166</f>
        <v>0</v>
      </c>
      <c r="Q165" s="176"/>
      <c r="R165" s="177">
        <f>R166</f>
        <v>0</v>
      </c>
      <c r="S165" s="176"/>
      <c r="T165" s="178">
        <f>T166</f>
        <v>0</v>
      </c>
      <c r="AR165" s="179" t="s">
        <v>86</v>
      </c>
      <c r="AT165" s="180" t="s">
        <v>77</v>
      </c>
      <c r="AU165" s="180" t="s">
        <v>86</v>
      </c>
      <c r="AY165" s="179" t="s">
        <v>170</v>
      </c>
      <c r="BK165" s="181">
        <f>BK166</f>
        <v>0</v>
      </c>
    </row>
    <row r="166" spans="1:65" s="2" customFormat="1" ht="14.45" customHeight="1">
      <c r="A166" s="31"/>
      <c r="B166" s="32"/>
      <c r="C166" s="184" t="s">
        <v>446</v>
      </c>
      <c r="D166" s="184" t="s">
        <v>172</v>
      </c>
      <c r="E166" s="185" t="s">
        <v>1591</v>
      </c>
      <c r="F166" s="186" t="s">
        <v>1592</v>
      </c>
      <c r="G166" s="187" t="s">
        <v>196</v>
      </c>
      <c r="H166" s="188">
        <v>84.76</v>
      </c>
      <c r="I166" s="189"/>
      <c r="J166" s="190">
        <f>ROUND(I166*H166,2)</f>
        <v>0</v>
      </c>
      <c r="K166" s="191"/>
      <c r="L166" s="36"/>
      <c r="M166" s="192" t="s">
        <v>1</v>
      </c>
      <c r="N166" s="193" t="s">
        <v>43</v>
      </c>
      <c r="O166" s="68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176</v>
      </c>
      <c r="AT166" s="196" t="s">
        <v>172</v>
      </c>
      <c r="AU166" s="196" t="s">
        <v>88</v>
      </c>
      <c r="AY166" s="14" t="s">
        <v>170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4" t="s">
        <v>86</v>
      </c>
      <c r="BK166" s="197">
        <f>ROUND(I166*H166,2)</f>
        <v>0</v>
      </c>
      <c r="BL166" s="14" t="s">
        <v>176</v>
      </c>
      <c r="BM166" s="196" t="s">
        <v>1923</v>
      </c>
    </row>
    <row r="167" spans="1:65" s="12" customFormat="1" ht="22.9" customHeight="1">
      <c r="B167" s="168"/>
      <c r="C167" s="169"/>
      <c r="D167" s="170" t="s">
        <v>77</v>
      </c>
      <c r="E167" s="182" t="s">
        <v>204</v>
      </c>
      <c r="F167" s="182" t="s">
        <v>763</v>
      </c>
      <c r="G167" s="169"/>
      <c r="H167" s="169"/>
      <c r="I167" s="172"/>
      <c r="J167" s="183">
        <f>BK167</f>
        <v>0</v>
      </c>
      <c r="K167" s="169"/>
      <c r="L167" s="174"/>
      <c r="M167" s="175"/>
      <c r="N167" s="176"/>
      <c r="O167" s="176"/>
      <c r="P167" s="177">
        <f>SUM(P168:P182)</f>
        <v>0</v>
      </c>
      <c r="Q167" s="176"/>
      <c r="R167" s="177">
        <f>SUM(R168:R182)</f>
        <v>3.3449399999999998</v>
      </c>
      <c r="S167" s="176"/>
      <c r="T167" s="178">
        <f>SUM(T168:T182)</f>
        <v>0</v>
      </c>
      <c r="AR167" s="179" t="s">
        <v>86</v>
      </c>
      <c r="AT167" s="180" t="s">
        <v>77</v>
      </c>
      <c r="AU167" s="180" t="s">
        <v>86</v>
      </c>
      <c r="AY167" s="179" t="s">
        <v>170</v>
      </c>
      <c r="BK167" s="181">
        <f>SUM(BK168:BK182)</f>
        <v>0</v>
      </c>
    </row>
    <row r="168" spans="1:65" s="2" customFormat="1" ht="14.45" customHeight="1">
      <c r="A168" s="31"/>
      <c r="B168" s="32"/>
      <c r="C168" s="184" t="s">
        <v>450</v>
      </c>
      <c r="D168" s="184" t="s">
        <v>172</v>
      </c>
      <c r="E168" s="185" t="s">
        <v>1594</v>
      </c>
      <c r="F168" s="186" t="s">
        <v>1595</v>
      </c>
      <c r="G168" s="187" t="s">
        <v>207</v>
      </c>
      <c r="H168" s="188">
        <v>16</v>
      </c>
      <c r="I168" s="189"/>
      <c r="J168" s="190">
        <f t="shared" ref="J168:J182" si="10">ROUND(I168*H168,2)</f>
        <v>0</v>
      </c>
      <c r="K168" s="191"/>
      <c r="L168" s="36"/>
      <c r="M168" s="192" t="s">
        <v>1</v>
      </c>
      <c r="N168" s="193" t="s">
        <v>43</v>
      </c>
      <c r="O168" s="68"/>
      <c r="P168" s="194">
        <f t="shared" ref="P168:P182" si="11">O168*H168</f>
        <v>0</v>
      </c>
      <c r="Q168" s="194">
        <v>6.8640000000000007E-2</v>
      </c>
      <c r="R168" s="194">
        <f t="shared" ref="R168:R182" si="12">Q168*H168</f>
        <v>1.0982400000000001</v>
      </c>
      <c r="S168" s="194">
        <v>0</v>
      </c>
      <c r="T168" s="195">
        <f t="shared" ref="T168:T182" si="13"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176</v>
      </c>
      <c r="AT168" s="196" t="s">
        <v>172</v>
      </c>
      <c r="AU168" s="196" t="s">
        <v>88</v>
      </c>
      <c r="AY168" s="14" t="s">
        <v>170</v>
      </c>
      <c r="BE168" s="197">
        <f t="shared" ref="BE168:BE182" si="14">IF(N168="základní",J168,0)</f>
        <v>0</v>
      </c>
      <c r="BF168" s="197">
        <f t="shared" ref="BF168:BF182" si="15">IF(N168="snížená",J168,0)</f>
        <v>0</v>
      </c>
      <c r="BG168" s="197">
        <f t="shared" ref="BG168:BG182" si="16">IF(N168="zákl. přenesená",J168,0)</f>
        <v>0</v>
      </c>
      <c r="BH168" s="197">
        <f t="shared" ref="BH168:BH182" si="17">IF(N168="sníž. přenesená",J168,0)</f>
        <v>0</v>
      </c>
      <c r="BI168" s="197">
        <f t="shared" ref="BI168:BI182" si="18">IF(N168="nulová",J168,0)</f>
        <v>0</v>
      </c>
      <c r="BJ168" s="14" t="s">
        <v>86</v>
      </c>
      <c r="BK168" s="197">
        <f t="shared" ref="BK168:BK182" si="19">ROUND(I168*H168,2)</f>
        <v>0</v>
      </c>
      <c r="BL168" s="14" t="s">
        <v>176</v>
      </c>
      <c r="BM168" s="196" t="s">
        <v>1924</v>
      </c>
    </row>
    <row r="169" spans="1:65" s="2" customFormat="1" ht="24.2" customHeight="1">
      <c r="A169" s="31"/>
      <c r="B169" s="32"/>
      <c r="C169" s="184" t="s">
        <v>454</v>
      </c>
      <c r="D169" s="184" t="s">
        <v>172</v>
      </c>
      <c r="E169" s="185" t="s">
        <v>1597</v>
      </c>
      <c r="F169" s="186" t="s">
        <v>1598</v>
      </c>
      <c r="G169" s="187" t="s">
        <v>217</v>
      </c>
      <c r="H169" s="188">
        <v>72.900000000000006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43</v>
      </c>
      <c r="O169" s="68"/>
      <c r="P169" s="194">
        <f t="shared" si="11"/>
        <v>0</v>
      </c>
      <c r="Q169" s="194">
        <v>2.6800000000000001E-3</v>
      </c>
      <c r="R169" s="194">
        <f t="shared" si="12"/>
        <v>0.19537200000000002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176</v>
      </c>
      <c r="AT169" s="196" t="s">
        <v>172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1925</v>
      </c>
    </row>
    <row r="170" spans="1:65" s="2" customFormat="1" ht="24.2" customHeight="1">
      <c r="A170" s="31"/>
      <c r="B170" s="32"/>
      <c r="C170" s="184" t="s">
        <v>299</v>
      </c>
      <c r="D170" s="184" t="s">
        <v>172</v>
      </c>
      <c r="E170" s="185" t="s">
        <v>1600</v>
      </c>
      <c r="F170" s="186" t="s">
        <v>1601</v>
      </c>
      <c r="G170" s="187" t="s">
        <v>217</v>
      </c>
      <c r="H170" s="188">
        <v>29.8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43</v>
      </c>
      <c r="O170" s="68"/>
      <c r="P170" s="194">
        <f t="shared" si="11"/>
        <v>0</v>
      </c>
      <c r="Q170" s="194">
        <v>4.2700000000000004E-3</v>
      </c>
      <c r="R170" s="194">
        <f t="shared" si="12"/>
        <v>0.12724600000000003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176</v>
      </c>
      <c r="AT170" s="196" t="s">
        <v>172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1926</v>
      </c>
    </row>
    <row r="171" spans="1:65" s="2" customFormat="1" ht="24.2" customHeight="1">
      <c r="A171" s="31"/>
      <c r="B171" s="32"/>
      <c r="C171" s="184" t="s">
        <v>303</v>
      </c>
      <c r="D171" s="184" t="s">
        <v>172</v>
      </c>
      <c r="E171" s="185" t="s">
        <v>1603</v>
      </c>
      <c r="F171" s="186" t="s">
        <v>1604</v>
      </c>
      <c r="G171" s="187" t="s">
        <v>207</v>
      </c>
      <c r="H171" s="188">
        <v>2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43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176</v>
      </c>
      <c r="AT171" s="196" t="s">
        <v>172</v>
      </c>
      <c r="AU171" s="196" t="s">
        <v>88</v>
      </c>
      <c r="AY171" s="14" t="s">
        <v>170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86</v>
      </c>
      <c r="BK171" s="197">
        <f t="shared" si="19"/>
        <v>0</v>
      </c>
      <c r="BL171" s="14" t="s">
        <v>176</v>
      </c>
      <c r="BM171" s="196" t="s">
        <v>1927</v>
      </c>
    </row>
    <row r="172" spans="1:65" s="2" customFormat="1" ht="24.2" customHeight="1">
      <c r="A172" s="31"/>
      <c r="B172" s="32"/>
      <c r="C172" s="198" t="s">
        <v>307</v>
      </c>
      <c r="D172" s="198" t="s">
        <v>210</v>
      </c>
      <c r="E172" s="199" t="s">
        <v>1606</v>
      </c>
      <c r="F172" s="200" t="s">
        <v>1607</v>
      </c>
      <c r="G172" s="201" t="s">
        <v>207</v>
      </c>
      <c r="H172" s="202">
        <v>2</v>
      </c>
      <c r="I172" s="203"/>
      <c r="J172" s="204">
        <f t="shared" si="10"/>
        <v>0</v>
      </c>
      <c r="K172" s="205"/>
      <c r="L172" s="206"/>
      <c r="M172" s="207" t="s">
        <v>1</v>
      </c>
      <c r="N172" s="208" t="s">
        <v>43</v>
      </c>
      <c r="O172" s="68"/>
      <c r="P172" s="194">
        <f t="shared" si="11"/>
        <v>0</v>
      </c>
      <c r="Q172" s="194">
        <v>4.8999999999999998E-4</v>
      </c>
      <c r="R172" s="194">
        <f t="shared" si="12"/>
        <v>9.7999999999999997E-4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204</v>
      </c>
      <c r="AT172" s="196" t="s">
        <v>210</v>
      </c>
      <c r="AU172" s="196" t="s">
        <v>88</v>
      </c>
      <c r="AY172" s="14" t="s">
        <v>170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86</v>
      </c>
      <c r="BK172" s="197">
        <f t="shared" si="19"/>
        <v>0</v>
      </c>
      <c r="BL172" s="14" t="s">
        <v>176</v>
      </c>
      <c r="BM172" s="196" t="s">
        <v>1928</v>
      </c>
    </row>
    <row r="173" spans="1:65" s="2" customFormat="1" ht="24.2" customHeight="1">
      <c r="A173" s="31"/>
      <c r="B173" s="32"/>
      <c r="C173" s="184" t="s">
        <v>311</v>
      </c>
      <c r="D173" s="184" t="s">
        <v>172</v>
      </c>
      <c r="E173" s="185" t="s">
        <v>1612</v>
      </c>
      <c r="F173" s="186" t="s">
        <v>1613</v>
      </c>
      <c r="G173" s="187" t="s">
        <v>207</v>
      </c>
      <c r="H173" s="188">
        <v>3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43</v>
      </c>
      <c r="O173" s="68"/>
      <c r="P173" s="194">
        <f t="shared" si="11"/>
        <v>0</v>
      </c>
      <c r="Q173" s="194">
        <v>0.14494000000000001</v>
      </c>
      <c r="R173" s="194">
        <f t="shared" si="12"/>
        <v>0.43482000000000004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176</v>
      </c>
      <c r="AT173" s="196" t="s">
        <v>172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176</v>
      </c>
      <c r="BM173" s="196" t="s">
        <v>1929</v>
      </c>
    </row>
    <row r="174" spans="1:65" s="2" customFormat="1" ht="24.2" customHeight="1">
      <c r="A174" s="31"/>
      <c r="B174" s="32"/>
      <c r="C174" s="198" t="s">
        <v>463</v>
      </c>
      <c r="D174" s="198" t="s">
        <v>210</v>
      </c>
      <c r="E174" s="199" t="s">
        <v>1615</v>
      </c>
      <c r="F174" s="200" t="s">
        <v>1616</v>
      </c>
      <c r="G174" s="201" t="s">
        <v>207</v>
      </c>
      <c r="H174" s="202">
        <v>3.03</v>
      </c>
      <c r="I174" s="203"/>
      <c r="J174" s="204">
        <f t="shared" si="10"/>
        <v>0</v>
      </c>
      <c r="K174" s="205"/>
      <c r="L174" s="206"/>
      <c r="M174" s="207" t="s">
        <v>1</v>
      </c>
      <c r="N174" s="208" t="s">
        <v>43</v>
      </c>
      <c r="O174" s="68"/>
      <c r="P174" s="194">
        <f t="shared" si="11"/>
        <v>0</v>
      </c>
      <c r="Q174" s="194">
        <v>7.1999999999999995E-2</v>
      </c>
      <c r="R174" s="194">
        <f t="shared" si="12"/>
        <v>0.21815999999999997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204</v>
      </c>
      <c r="AT174" s="196" t="s">
        <v>210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176</v>
      </c>
      <c r="BM174" s="196" t="s">
        <v>1930</v>
      </c>
    </row>
    <row r="175" spans="1:65" s="2" customFormat="1" ht="24.2" customHeight="1">
      <c r="A175" s="31"/>
      <c r="B175" s="32"/>
      <c r="C175" s="198" t="s">
        <v>465</v>
      </c>
      <c r="D175" s="198" t="s">
        <v>210</v>
      </c>
      <c r="E175" s="199" t="s">
        <v>1618</v>
      </c>
      <c r="F175" s="200" t="s">
        <v>1619</v>
      </c>
      <c r="G175" s="201" t="s">
        <v>207</v>
      </c>
      <c r="H175" s="202">
        <v>3.03</v>
      </c>
      <c r="I175" s="203"/>
      <c r="J175" s="204">
        <f t="shared" si="10"/>
        <v>0</v>
      </c>
      <c r="K175" s="205"/>
      <c r="L175" s="206"/>
      <c r="M175" s="207" t="s">
        <v>1</v>
      </c>
      <c r="N175" s="208" t="s">
        <v>43</v>
      </c>
      <c r="O175" s="68"/>
      <c r="P175" s="194">
        <f t="shared" si="11"/>
        <v>0</v>
      </c>
      <c r="Q175" s="194">
        <v>0.125</v>
      </c>
      <c r="R175" s="194">
        <f t="shared" si="12"/>
        <v>0.37874999999999998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204</v>
      </c>
      <c r="AT175" s="196" t="s">
        <v>210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176</v>
      </c>
      <c r="BM175" s="196" t="s">
        <v>1931</v>
      </c>
    </row>
    <row r="176" spans="1:65" s="2" customFormat="1" ht="24.2" customHeight="1">
      <c r="A176" s="31"/>
      <c r="B176" s="32"/>
      <c r="C176" s="198" t="s">
        <v>469</v>
      </c>
      <c r="D176" s="198" t="s">
        <v>210</v>
      </c>
      <c r="E176" s="199" t="s">
        <v>1621</v>
      </c>
      <c r="F176" s="200" t="s">
        <v>1622</v>
      </c>
      <c r="G176" s="201" t="s">
        <v>207</v>
      </c>
      <c r="H176" s="202">
        <v>3.03</v>
      </c>
      <c r="I176" s="203"/>
      <c r="J176" s="204">
        <f t="shared" si="10"/>
        <v>0</v>
      </c>
      <c r="K176" s="205"/>
      <c r="L176" s="206"/>
      <c r="M176" s="207" t="s">
        <v>1</v>
      </c>
      <c r="N176" s="208" t="s">
        <v>43</v>
      </c>
      <c r="O176" s="68"/>
      <c r="P176" s="194">
        <f t="shared" si="11"/>
        <v>0</v>
      </c>
      <c r="Q176" s="194">
        <v>0.11</v>
      </c>
      <c r="R176" s="194">
        <f t="shared" si="12"/>
        <v>0.33329999999999999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204</v>
      </c>
      <c r="AT176" s="196" t="s">
        <v>210</v>
      </c>
      <c r="AU176" s="196" t="s">
        <v>88</v>
      </c>
      <c r="AY176" s="14" t="s">
        <v>170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86</v>
      </c>
      <c r="BK176" s="197">
        <f t="shared" si="19"/>
        <v>0</v>
      </c>
      <c r="BL176" s="14" t="s">
        <v>176</v>
      </c>
      <c r="BM176" s="196" t="s">
        <v>1932</v>
      </c>
    </row>
    <row r="177" spans="1:65" s="2" customFormat="1" ht="24.2" customHeight="1">
      <c r="A177" s="31"/>
      <c r="B177" s="32"/>
      <c r="C177" s="198" t="s">
        <v>473</v>
      </c>
      <c r="D177" s="198" t="s">
        <v>210</v>
      </c>
      <c r="E177" s="199" t="s">
        <v>1624</v>
      </c>
      <c r="F177" s="200" t="s">
        <v>1625</v>
      </c>
      <c r="G177" s="201" t="s">
        <v>207</v>
      </c>
      <c r="H177" s="202">
        <v>1.01</v>
      </c>
      <c r="I177" s="203"/>
      <c r="J177" s="204">
        <f t="shared" si="10"/>
        <v>0</v>
      </c>
      <c r="K177" s="205"/>
      <c r="L177" s="206"/>
      <c r="M177" s="207" t="s">
        <v>1</v>
      </c>
      <c r="N177" s="208" t="s">
        <v>43</v>
      </c>
      <c r="O177" s="68"/>
      <c r="P177" s="194">
        <f t="shared" si="11"/>
        <v>0</v>
      </c>
      <c r="Q177" s="194">
        <v>5.7000000000000002E-2</v>
      </c>
      <c r="R177" s="194">
        <f t="shared" si="12"/>
        <v>5.7570000000000003E-2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204</v>
      </c>
      <c r="AT177" s="196" t="s">
        <v>210</v>
      </c>
      <c r="AU177" s="196" t="s">
        <v>88</v>
      </c>
      <c r="AY177" s="14" t="s">
        <v>170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86</v>
      </c>
      <c r="BK177" s="197">
        <f t="shared" si="19"/>
        <v>0</v>
      </c>
      <c r="BL177" s="14" t="s">
        <v>176</v>
      </c>
      <c r="BM177" s="196" t="s">
        <v>1933</v>
      </c>
    </row>
    <row r="178" spans="1:65" s="2" customFormat="1" ht="24.2" customHeight="1">
      <c r="A178" s="31"/>
      <c r="B178" s="32"/>
      <c r="C178" s="198" t="s">
        <v>477</v>
      </c>
      <c r="D178" s="198" t="s">
        <v>210</v>
      </c>
      <c r="E178" s="199" t="s">
        <v>1627</v>
      </c>
      <c r="F178" s="200" t="s">
        <v>1934</v>
      </c>
      <c r="G178" s="201" t="s">
        <v>207</v>
      </c>
      <c r="H178" s="202">
        <v>3.03</v>
      </c>
      <c r="I178" s="203"/>
      <c r="J178" s="204">
        <f t="shared" si="10"/>
        <v>0</v>
      </c>
      <c r="K178" s="205"/>
      <c r="L178" s="206"/>
      <c r="M178" s="207" t="s">
        <v>1</v>
      </c>
      <c r="N178" s="208" t="s">
        <v>43</v>
      </c>
      <c r="O178" s="68"/>
      <c r="P178" s="194">
        <f t="shared" si="11"/>
        <v>0</v>
      </c>
      <c r="Q178" s="194">
        <v>0.11</v>
      </c>
      <c r="R178" s="194">
        <f t="shared" si="12"/>
        <v>0.33329999999999999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204</v>
      </c>
      <c r="AT178" s="196" t="s">
        <v>210</v>
      </c>
      <c r="AU178" s="196" t="s">
        <v>88</v>
      </c>
      <c r="AY178" s="14" t="s">
        <v>170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86</v>
      </c>
      <c r="BK178" s="197">
        <f t="shared" si="19"/>
        <v>0</v>
      </c>
      <c r="BL178" s="14" t="s">
        <v>176</v>
      </c>
      <c r="BM178" s="196" t="s">
        <v>1935</v>
      </c>
    </row>
    <row r="179" spans="1:65" s="2" customFormat="1" ht="24.2" customHeight="1">
      <c r="A179" s="31"/>
      <c r="B179" s="32"/>
      <c r="C179" s="184" t="s">
        <v>479</v>
      </c>
      <c r="D179" s="184" t="s">
        <v>172</v>
      </c>
      <c r="E179" s="185" t="s">
        <v>1630</v>
      </c>
      <c r="F179" s="186" t="s">
        <v>1631</v>
      </c>
      <c r="G179" s="187" t="s">
        <v>207</v>
      </c>
      <c r="H179" s="188">
        <v>3</v>
      </c>
      <c r="I179" s="189"/>
      <c r="J179" s="190">
        <f t="shared" si="10"/>
        <v>0</v>
      </c>
      <c r="K179" s="191"/>
      <c r="L179" s="36"/>
      <c r="M179" s="192" t="s">
        <v>1</v>
      </c>
      <c r="N179" s="193" t="s">
        <v>43</v>
      </c>
      <c r="O179" s="68"/>
      <c r="P179" s="194">
        <f t="shared" si="11"/>
        <v>0</v>
      </c>
      <c r="Q179" s="194">
        <v>4.6800000000000001E-3</v>
      </c>
      <c r="R179" s="194">
        <f t="shared" si="12"/>
        <v>1.404E-2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176</v>
      </c>
      <c r="AT179" s="196" t="s">
        <v>172</v>
      </c>
      <c r="AU179" s="196" t="s">
        <v>88</v>
      </c>
      <c r="AY179" s="14" t="s">
        <v>170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86</v>
      </c>
      <c r="BK179" s="197">
        <f t="shared" si="19"/>
        <v>0</v>
      </c>
      <c r="BL179" s="14" t="s">
        <v>176</v>
      </c>
      <c r="BM179" s="196" t="s">
        <v>1936</v>
      </c>
    </row>
    <row r="180" spans="1:65" s="2" customFormat="1" ht="14.45" customHeight="1">
      <c r="A180" s="31"/>
      <c r="B180" s="32"/>
      <c r="C180" s="198" t="s">
        <v>481</v>
      </c>
      <c r="D180" s="198" t="s">
        <v>210</v>
      </c>
      <c r="E180" s="199" t="s">
        <v>1633</v>
      </c>
      <c r="F180" s="200" t="s">
        <v>1634</v>
      </c>
      <c r="G180" s="201" t="s">
        <v>207</v>
      </c>
      <c r="H180" s="202">
        <v>3</v>
      </c>
      <c r="I180" s="203"/>
      <c r="J180" s="204">
        <f t="shared" si="10"/>
        <v>0</v>
      </c>
      <c r="K180" s="205"/>
      <c r="L180" s="206"/>
      <c r="M180" s="207" t="s">
        <v>1</v>
      </c>
      <c r="N180" s="208" t="s">
        <v>43</v>
      </c>
      <c r="O180" s="68"/>
      <c r="P180" s="194">
        <f t="shared" si="11"/>
        <v>0</v>
      </c>
      <c r="Q180" s="194">
        <v>4.2999999999999997E-2</v>
      </c>
      <c r="R180" s="194">
        <f t="shared" si="12"/>
        <v>0.129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204</v>
      </c>
      <c r="AT180" s="196" t="s">
        <v>210</v>
      </c>
      <c r="AU180" s="196" t="s">
        <v>88</v>
      </c>
      <c r="AY180" s="14" t="s">
        <v>170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86</v>
      </c>
      <c r="BK180" s="197">
        <f t="shared" si="19"/>
        <v>0</v>
      </c>
      <c r="BL180" s="14" t="s">
        <v>176</v>
      </c>
      <c r="BM180" s="196" t="s">
        <v>1937</v>
      </c>
    </row>
    <row r="181" spans="1:65" s="2" customFormat="1" ht="14.45" customHeight="1">
      <c r="A181" s="31"/>
      <c r="B181" s="32"/>
      <c r="C181" s="198" t="s">
        <v>485</v>
      </c>
      <c r="D181" s="198" t="s">
        <v>210</v>
      </c>
      <c r="E181" s="199" t="s">
        <v>1636</v>
      </c>
      <c r="F181" s="200" t="s">
        <v>1637</v>
      </c>
      <c r="G181" s="201" t="s">
        <v>207</v>
      </c>
      <c r="H181" s="202">
        <v>3</v>
      </c>
      <c r="I181" s="203"/>
      <c r="J181" s="204">
        <f t="shared" si="10"/>
        <v>0</v>
      </c>
      <c r="K181" s="205"/>
      <c r="L181" s="206"/>
      <c r="M181" s="207" t="s">
        <v>1</v>
      </c>
      <c r="N181" s="208" t="s">
        <v>43</v>
      </c>
      <c r="O181" s="68"/>
      <c r="P181" s="194">
        <f t="shared" si="11"/>
        <v>0</v>
      </c>
      <c r="Q181" s="194">
        <v>6.0000000000000001E-3</v>
      </c>
      <c r="R181" s="194">
        <f t="shared" si="12"/>
        <v>1.8000000000000002E-2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204</v>
      </c>
      <c r="AT181" s="196" t="s">
        <v>210</v>
      </c>
      <c r="AU181" s="196" t="s">
        <v>88</v>
      </c>
      <c r="AY181" s="14" t="s">
        <v>170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86</v>
      </c>
      <c r="BK181" s="197">
        <f t="shared" si="19"/>
        <v>0</v>
      </c>
      <c r="BL181" s="14" t="s">
        <v>176</v>
      </c>
      <c r="BM181" s="196" t="s">
        <v>1938</v>
      </c>
    </row>
    <row r="182" spans="1:65" s="2" customFormat="1" ht="14.45" customHeight="1">
      <c r="A182" s="31"/>
      <c r="B182" s="32"/>
      <c r="C182" s="184" t="s">
        <v>489</v>
      </c>
      <c r="D182" s="184" t="s">
        <v>172</v>
      </c>
      <c r="E182" s="185" t="s">
        <v>1492</v>
      </c>
      <c r="F182" s="186" t="s">
        <v>1493</v>
      </c>
      <c r="G182" s="187" t="s">
        <v>217</v>
      </c>
      <c r="H182" s="188">
        <v>102.7</v>
      </c>
      <c r="I182" s="189"/>
      <c r="J182" s="190">
        <f t="shared" si="10"/>
        <v>0</v>
      </c>
      <c r="K182" s="191"/>
      <c r="L182" s="36"/>
      <c r="M182" s="192" t="s">
        <v>1</v>
      </c>
      <c r="N182" s="193" t="s">
        <v>43</v>
      </c>
      <c r="O182" s="68"/>
      <c r="P182" s="194">
        <f t="shared" si="11"/>
        <v>0</v>
      </c>
      <c r="Q182" s="194">
        <v>6.0000000000000002E-5</v>
      </c>
      <c r="R182" s="194">
        <f t="shared" si="12"/>
        <v>6.1619999999999999E-3</v>
      </c>
      <c r="S182" s="194">
        <v>0</v>
      </c>
      <c r="T182" s="195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176</v>
      </c>
      <c r="AT182" s="196" t="s">
        <v>172</v>
      </c>
      <c r="AU182" s="196" t="s">
        <v>88</v>
      </c>
      <c r="AY182" s="14" t="s">
        <v>170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86</v>
      </c>
      <c r="BK182" s="197">
        <f t="shared" si="19"/>
        <v>0</v>
      </c>
      <c r="BL182" s="14" t="s">
        <v>176</v>
      </c>
      <c r="BM182" s="196" t="s">
        <v>1939</v>
      </c>
    </row>
    <row r="183" spans="1:65" s="12" customFormat="1" ht="22.9" customHeight="1">
      <c r="B183" s="168"/>
      <c r="C183" s="169"/>
      <c r="D183" s="170" t="s">
        <v>77</v>
      </c>
      <c r="E183" s="182" t="s">
        <v>209</v>
      </c>
      <c r="F183" s="182" t="s">
        <v>237</v>
      </c>
      <c r="G183" s="169"/>
      <c r="H183" s="169"/>
      <c r="I183" s="172"/>
      <c r="J183" s="183">
        <f>BK183</f>
        <v>0</v>
      </c>
      <c r="K183" s="169"/>
      <c r="L183" s="174"/>
      <c r="M183" s="175"/>
      <c r="N183" s="176"/>
      <c r="O183" s="176"/>
      <c r="P183" s="177">
        <f>SUM(P184:P185)</f>
        <v>0</v>
      </c>
      <c r="Q183" s="176"/>
      <c r="R183" s="177">
        <f>SUM(R184:R185)</f>
        <v>1.3530000000000001E-4</v>
      </c>
      <c r="S183" s="176"/>
      <c r="T183" s="178">
        <f>SUM(T184:T185)</f>
        <v>0</v>
      </c>
      <c r="AR183" s="179" t="s">
        <v>86</v>
      </c>
      <c r="AT183" s="180" t="s">
        <v>77</v>
      </c>
      <c r="AU183" s="180" t="s">
        <v>86</v>
      </c>
      <c r="AY183" s="179" t="s">
        <v>170</v>
      </c>
      <c r="BK183" s="181">
        <f>SUM(BK184:BK185)</f>
        <v>0</v>
      </c>
    </row>
    <row r="184" spans="1:65" s="2" customFormat="1" ht="14.45" customHeight="1">
      <c r="A184" s="31"/>
      <c r="B184" s="32"/>
      <c r="C184" s="184" t="s">
        <v>579</v>
      </c>
      <c r="D184" s="184" t="s">
        <v>172</v>
      </c>
      <c r="E184" s="185" t="s">
        <v>1495</v>
      </c>
      <c r="F184" s="186" t="s">
        <v>1496</v>
      </c>
      <c r="G184" s="187" t="s">
        <v>217</v>
      </c>
      <c r="H184" s="188">
        <v>140.536</v>
      </c>
      <c r="I184" s="189"/>
      <c r="J184" s="190">
        <f>ROUND(I184*H184,2)</f>
        <v>0</v>
      </c>
      <c r="K184" s="191"/>
      <c r="L184" s="36"/>
      <c r="M184" s="192" t="s">
        <v>1</v>
      </c>
      <c r="N184" s="193" t="s">
        <v>43</v>
      </c>
      <c r="O184" s="68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176</v>
      </c>
      <c r="AT184" s="196" t="s">
        <v>172</v>
      </c>
      <c r="AU184" s="196" t="s">
        <v>88</v>
      </c>
      <c r="AY184" s="14" t="s">
        <v>170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4" t="s">
        <v>86</v>
      </c>
      <c r="BK184" s="197">
        <f>ROUND(I184*H184,2)</f>
        <v>0</v>
      </c>
      <c r="BL184" s="14" t="s">
        <v>176</v>
      </c>
      <c r="BM184" s="196" t="s">
        <v>1940</v>
      </c>
    </row>
    <row r="185" spans="1:65" s="2" customFormat="1" ht="14.45" customHeight="1">
      <c r="A185" s="31"/>
      <c r="B185" s="32"/>
      <c r="C185" s="184" t="s">
        <v>583</v>
      </c>
      <c r="D185" s="184" t="s">
        <v>172</v>
      </c>
      <c r="E185" s="185" t="s">
        <v>1941</v>
      </c>
      <c r="F185" s="186" t="s">
        <v>1942</v>
      </c>
      <c r="G185" s="187" t="s">
        <v>217</v>
      </c>
      <c r="H185" s="188">
        <v>4.51</v>
      </c>
      <c r="I185" s="189"/>
      <c r="J185" s="190">
        <f>ROUND(I185*H185,2)</f>
        <v>0</v>
      </c>
      <c r="K185" s="191"/>
      <c r="L185" s="36"/>
      <c r="M185" s="192" t="s">
        <v>1</v>
      </c>
      <c r="N185" s="193" t="s">
        <v>43</v>
      </c>
      <c r="O185" s="68"/>
      <c r="P185" s="194">
        <f>O185*H185</f>
        <v>0</v>
      </c>
      <c r="Q185" s="194">
        <v>3.0000000000000001E-5</v>
      </c>
      <c r="R185" s="194">
        <f>Q185*H185</f>
        <v>1.3530000000000001E-4</v>
      </c>
      <c r="S185" s="194">
        <v>0</v>
      </c>
      <c r="T185" s="19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176</v>
      </c>
      <c r="AT185" s="196" t="s">
        <v>172</v>
      </c>
      <c r="AU185" s="196" t="s">
        <v>88</v>
      </c>
      <c r="AY185" s="14" t="s">
        <v>170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4" t="s">
        <v>86</v>
      </c>
      <c r="BK185" s="197">
        <f>ROUND(I185*H185,2)</f>
        <v>0</v>
      </c>
      <c r="BL185" s="14" t="s">
        <v>176</v>
      </c>
      <c r="BM185" s="196" t="s">
        <v>1943</v>
      </c>
    </row>
    <row r="186" spans="1:65" s="12" customFormat="1" ht="22.9" customHeight="1">
      <c r="B186" s="168"/>
      <c r="C186" s="169"/>
      <c r="D186" s="170" t="s">
        <v>77</v>
      </c>
      <c r="E186" s="182" t="s">
        <v>1297</v>
      </c>
      <c r="F186" s="182" t="s">
        <v>1504</v>
      </c>
      <c r="G186" s="169"/>
      <c r="H186" s="169"/>
      <c r="I186" s="172"/>
      <c r="J186" s="183">
        <f>BK186</f>
        <v>0</v>
      </c>
      <c r="K186" s="169"/>
      <c r="L186" s="174"/>
      <c r="M186" s="175"/>
      <c r="N186" s="176"/>
      <c r="O186" s="176"/>
      <c r="P186" s="177">
        <f>SUM(P187:P189)</f>
        <v>0</v>
      </c>
      <c r="Q186" s="176"/>
      <c r="R186" s="177">
        <f>SUM(R187:R189)</f>
        <v>0</v>
      </c>
      <c r="S186" s="176"/>
      <c r="T186" s="178">
        <f>SUM(T187:T189)</f>
        <v>62.464574999999996</v>
      </c>
      <c r="AR186" s="179" t="s">
        <v>86</v>
      </c>
      <c r="AT186" s="180" t="s">
        <v>77</v>
      </c>
      <c r="AU186" s="180" t="s">
        <v>86</v>
      </c>
      <c r="AY186" s="179" t="s">
        <v>170</v>
      </c>
      <c r="BK186" s="181">
        <f>SUM(BK187:BK189)</f>
        <v>0</v>
      </c>
    </row>
    <row r="187" spans="1:65" s="2" customFormat="1" ht="24.2" customHeight="1">
      <c r="A187" s="31"/>
      <c r="B187" s="32"/>
      <c r="C187" s="184" t="s">
        <v>493</v>
      </c>
      <c r="D187" s="184" t="s">
        <v>172</v>
      </c>
      <c r="E187" s="185" t="s">
        <v>1505</v>
      </c>
      <c r="F187" s="186" t="s">
        <v>1506</v>
      </c>
      <c r="G187" s="187" t="s">
        <v>196</v>
      </c>
      <c r="H187" s="188">
        <v>143.61500000000001</v>
      </c>
      <c r="I187" s="189"/>
      <c r="J187" s="190">
        <f>ROUND(I187*H187,2)</f>
        <v>0</v>
      </c>
      <c r="K187" s="191"/>
      <c r="L187" s="36"/>
      <c r="M187" s="192" t="s">
        <v>1</v>
      </c>
      <c r="N187" s="193" t="s">
        <v>43</v>
      </c>
      <c r="O187" s="68"/>
      <c r="P187" s="194">
        <f>O187*H187</f>
        <v>0</v>
      </c>
      <c r="Q187" s="194">
        <v>0</v>
      </c>
      <c r="R187" s="194">
        <f>Q187*H187</f>
        <v>0</v>
      </c>
      <c r="S187" s="194">
        <v>0.3</v>
      </c>
      <c r="T187" s="195">
        <f>S187*H187</f>
        <v>43.084499999999998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176</v>
      </c>
      <c r="AT187" s="196" t="s">
        <v>172</v>
      </c>
      <c r="AU187" s="196" t="s">
        <v>88</v>
      </c>
      <c r="AY187" s="14" t="s">
        <v>170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4" t="s">
        <v>86</v>
      </c>
      <c r="BK187" s="197">
        <f>ROUND(I187*H187,2)</f>
        <v>0</v>
      </c>
      <c r="BL187" s="14" t="s">
        <v>176</v>
      </c>
      <c r="BM187" s="196" t="s">
        <v>1944</v>
      </c>
    </row>
    <row r="188" spans="1:65" s="2" customFormat="1" ht="24.2" customHeight="1">
      <c r="A188" s="31"/>
      <c r="B188" s="32"/>
      <c r="C188" s="184" t="s">
        <v>586</v>
      </c>
      <c r="D188" s="184" t="s">
        <v>172</v>
      </c>
      <c r="E188" s="185" t="s">
        <v>1945</v>
      </c>
      <c r="F188" s="186" t="s">
        <v>1946</v>
      </c>
      <c r="G188" s="187" t="s">
        <v>196</v>
      </c>
      <c r="H188" s="188">
        <v>2.2549999999999999</v>
      </c>
      <c r="I188" s="189"/>
      <c r="J188" s="190">
        <f>ROUND(I188*H188,2)</f>
        <v>0</v>
      </c>
      <c r="K188" s="191"/>
      <c r="L188" s="36"/>
      <c r="M188" s="192" t="s">
        <v>1</v>
      </c>
      <c r="N188" s="193" t="s">
        <v>43</v>
      </c>
      <c r="O188" s="68"/>
      <c r="P188" s="194">
        <f>O188*H188</f>
        <v>0</v>
      </c>
      <c r="Q188" s="194">
        <v>0</v>
      </c>
      <c r="R188" s="194">
        <f>Q188*H188</f>
        <v>0</v>
      </c>
      <c r="S188" s="194">
        <v>0.32500000000000001</v>
      </c>
      <c r="T188" s="195">
        <f>S188*H188</f>
        <v>0.73287499999999994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176</v>
      </c>
      <c r="AT188" s="196" t="s">
        <v>172</v>
      </c>
      <c r="AU188" s="196" t="s">
        <v>88</v>
      </c>
      <c r="AY188" s="14" t="s">
        <v>170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4" t="s">
        <v>86</v>
      </c>
      <c r="BK188" s="197">
        <f>ROUND(I188*H188,2)</f>
        <v>0</v>
      </c>
      <c r="BL188" s="14" t="s">
        <v>176</v>
      </c>
      <c r="BM188" s="196" t="s">
        <v>1947</v>
      </c>
    </row>
    <row r="189" spans="1:65" s="2" customFormat="1" ht="24.2" customHeight="1">
      <c r="A189" s="31"/>
      <c r="B189" s="32"/>
      <c r="C189" s="184" t="s">
        <v>497</v>
      </c>
      <c r="D189" s="184" t="s">
        <v>172</v>
      </c>
      <c r="E189" s="185" t="s">
        <v>1508</v>
      </c>
      <c r="F189" s="186" t="s">
        <v>1509</v>
      </c>
      <c r="G189" s="187" t="s">
        <v>196</v>
      </c>
      <c r="H189" s="188">
        <v>84.76</v>
      </c>
      <c r="I189" s="189"/>
      <c r="J189" s="190">
        <f>ROUND(I189*H189,2)</f>
        <v>0</v>
      </c>
      <c r="K189" s="191"/>
      <c r="L189" s="36"/>
      <c r="M189" s="192" t="s">
        <v>1</v>
      </c>
      <c r="N189" s="193" t="s">
        <v>43</v>
      </c>
      <c r="O189" s="68"/>
      <c r="P189" s="194">
        <f>O189*H189</f>
        <v>0</v>
      </c>
      <c r="Q189" s="194">
        <v>0</v>
      </c>
      <c r="R189" s="194">
        <f>Q189*H189</f>
        <v>0</v>
      </c>
      <c r="S189" s="194">
        <v>0.22</v>
      </c>
      <c r="T189" s="195">
        <f>S189*H189</f>
        <v>18.647200000000002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176</v>
      </c>
      <c r="AT189" s="196" t="s">
        <v>172</v>
      </c>
      <c r="AU189" s="196" t="s">
        <v>88</v>
      </c>
      <c r="AY189" s="14" t="s">
        <v>170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4" t="s">
        <v>86</v>
      </c>
      <c r="BK189" s="197">
        <f>ROUND(I189*H189,2)</f>
        <v>0</v>
      </c>
      <c r="BL189" s="14" t="s">
        <v>176</v>
      </c>
      <c r="BM189" s="196" t="s">
        <v>1948</v>
      </c>
    </row>
    <row r="190" spans="1:65" s="12" customFormat="1" ht="22.9" customHeight="1">
      <c r="B190" s="168"/>
      <c r="C190" s="169"/>
      <c r="D190" s="170" t="s">
        <v>77</v>
      </c>
      <c r="E190" s="182" t="s">
        <v>1306</v>
      </c>
      <c r="F190" s="182" t="s">
        <v>281</v>
      </c>
      <c r="G190" s="169"/>
      <c r="H190" s="169"/>
      <c r="I190" s="172"/>
      <c r="J190" s="183">
        <f>BK190</f>
        <v>0</v>
      </c>
      <c r="K190" s="169"/>
      <c r="L190" s="174"/>
      <c r="M190" s="175"/>
      <c r="N190" s="176"/>
      <c r="O190" s="176"/>
      <c r="P190" s="177">
        <f>SUM(P191:P196)</f>
        <v>0</v>
      </c>
      <c r="Q190" s="176"/>
      <c r="R190" s="177">
        <f>SUM(R191:R196)</f>
        <v>0</v>
      </c>
      <c r="S190" s="176"/>
      <c r="T190" s="178">
        <f>SUM(T191:T196)</f>
        <v>0</v>
      </c>
      <c r="AR190" s="179" t="s">
        <v>86</v>
      </c>
      <c r="AT190" s="180" t="s">
        <v>77</v>
      </c>
      <c r="AU190" s="180" t="s">
        <v>86</v>
      </c>
      <c r="AY190" s="179" t="s">
        <v>170</v>
      </c>
      <c r="BK190" s="181">
        <f>SUM(BK191:BK196)</f>
        <v>0</v>
      </c>
    </row>
    <row r="191" spans="1:65" s="2" customFormat="1" ht="14.45" customHeight="1">
      <c r="A191" s="31"/>
      <c r="B191" s="32"/>
      <c r="C191" s="184" t="s">
        <v>589</v>
      </c>
      <c r="D191" s="184" t="s">
        <v>172</v>
      </c>
      <c r="E191" s="185" t="s">
        <v>273</v>
      </c>
      <c r="F191" s="186" t="s">
        <v>274</v>
      </c>
      <c r="G191" s="187" t="s">
        <v>191</v>
      </c>
      <c r="H191" s="188">
        <v>62.465000000000003</v>
      </c>
      <c r="I191" s="189"/>
      <c r="J191" s="190">
        <f t="shared" ref="J191:J196" si="20">ROUND(I191*H191,2)</f>
        <v>0</v>
      </c>
      <c r="K191" s="191"/>
      <c r="L191" s="36"/>
      <c r="M191" s="192" t="s">
        <v>1</v>
      </c>
      <c r="N191" s="193" t="s">
        <v>43</v>
      </c>
      <c r="O191" s="68"/>
      <c r="P191" s="194">
        <f t="shared" ref="P191:P196" si="21">O191*H191</f>
        <v>0</v>
      </c>
      <c r="Q191" s="194">
        <v>0</v>
      </c>
      <c r="R191" s="194">
        <f t="shared" ref="R191:R196" si="22">Q191*H191</f>
        <v>0</v>
      </c>
      <c r="S191" s="194">
        <v>0</v>
      </c>
      <c r="T191" s="195">
        <f t="shared" ref="T191:T196" si="23"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176</v>
      </c>
      <c r="AT191" s="196" t="s">
        <v>172</v>
      </c>
      <c r="AU191" s="196" t="s">
        <v>88</v>
      </c>
      <c r="AY191" s="14" t="s">
        <v>170</v>
      </c>
      <c r="BE191" s="197">
        <f t="shared" ref="BE191:BE196" si="24">IF(N191="základní",J191,0)</f>
        <v>0</v>
      </c>
      <c r="BF191" s="197">
        <f t="shared" ref="BF191:BF196" si="25">IF(N191="snížená",J191,0)</f>
        <v>0</v>
      </c>
      <c r="BG191" s="197">
        <f t="shared" ref="BG191:BG196" si="26">IF(N191="zákl. přenesená",J191,0)</f>
        <v>0</v>
      </c>
      <c r="BH191" s="197">
        <f t="shared" ref="BH191:BH196" si="27">IF(N191="sníž. přenesená",J191,0)</f>
        <v>0</v>
      </c>
      <c r="BI191" s="197">
        <f t="shared" ref="BI191:BI196" si="28">IF(N191="nulová",J191,0)</f>
        <v>0</v>
      </c>
      <c r="BJ191" s="14" t="s">
        <v>86</v>
      </c>
      <c r="BK191" s="197">
        <f t="shared" ref="BK191:BK196" si="29">ROUND(I191*H191,2)</f>
        <v>0</v>
      </c>
      <c r="BL191" s="14" t="s">
        <v>176</v>
      </c>
      <c r="BM191" s="196" t="s">
        <v>1949</v>
      </c>
    </row>
    <row r="192" spans="1:65" s="2" customFormat="1" ht="24.2" customHeight="1">
      <c r="A192" s="31"/>
      <c r="B192" s="32"/>
      <c r="C192" s="184" t="s">
        <v>501</v>
      </c>
      <c r="D192" s="184" t="s">
        <v>172</v>
      </c>
      <c r="E192" s="185" t="s">
        <v>277</v>
      </c>
      <c r="F192" s="186" t="s">
        <v>278</v>
      </c>
      <c r="G192" s="187" t="s">
        <v>191</v>
      </c>
      <c r="H192" s="188">
        <v>1124.3699999999999</v>
      </c>
      <c r="I192" s="189"/>
      <c r="J192" s="190">
        <f t="shared" si="20"/>
        <v>0</v>
      </c>
      <c r="K192" s="191"/>
      <c r="L192" s="36"/>
      <c r="M192" s="192" t="s">
        <v>1</v>
      </c>
      <c r="N192" s="193" t="s">
        <v>43</v>
      </c>
      <c r="O192" s="68"/>
      <c r="P192" s="194">
        <f t="shared" si="21"/>
        <v>0</v>
      </c>
      <c r="Q192" s="194">
        <v>0</v>
      </c>
      <c r="R192" s="194">
        <f t="shared" si="22"/>
        <v>0</v>
      </c>
      <c r="S192" s="194">
        <v>0</v>
      </c>
      <c r="T192" s="195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176</v>
      </c>
      <c r="AT192" s="196" t="s">
        <v>172</v>
      </c>
      <c r="AU192" s="196" t="s">
        <v>88</v>
      </c>
      <c r="AY192" s="14" t="s">
        <v>170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4" t="s">
        <v>86</v>
      </c>
      <c r="BK192" s="197">
        <f t="shared" si="29"/>
        <v>0</v>
      </c>
      <c r="BL192" s="14" t="s">
        <v>176</v>
      </c>
      <c r="BM192" s="196" t="s">
        <v>1950</v>
      </c>
    </row>
    <row r="193" spans="1:65" s="2" customFormat="1" ht="24.2" customHeight="1">
      <c r="A193" s="31"/>
      <c r="B193" s="32"/>
      <c r="C193" s="184" t="s">
        <v>503</v>
      </c>
      <c r="D193" s="184" t="s">
        <v>172</v>
      </c>
      <c r="E193" s="185" t="s">
        <v>1870</v>
      </c>
      <c r="F193" s="186" t="s">
        <v>1871</v>
      </c>
      <c r="G193" s="187" t="s">
        <v>191</v>
      </c>
      <c r="H193" s="188">
        <v>0.73299999999999998</v>
      </c>
      <c r="I193" s="189"/>
      <c r="J193" s="190">
        <f t="shared" si="20"/>
        <v>0</v>
      </c>
      <c r="K193" s="191"/>
      <c r="L193" s="36"/>
      <c r="M193" s="192" t="s">
        <v>1</v>
      </c>
      <c r="N193" s="193" t="s">
        <v>43</v>
      </c>
      <c r="O193" s="68"/>
      <c r="P193" s="194">
        <f t="shared" si="21"/>
        <v>0</v>
      </c>
      <c r="Q193" s="194">
        <v>0</v>
      </c>
      <c r="R193" s="194">
        <f t="shared" si="22"/>
        <v>0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176</v>
      </c>
      <c r="AT193" s="196" t="s">
        <v>172</v>
      </c>
      <c r="AU193" s="196" t="s">
        <v>88</v>
      </c>
      <c r="AY193" s="14" t="s">
        <v>170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86</v>
      </c>
      <c r="BK193" s="197">
        <f t="shared" si="29"/>
        <v>0</v>
      </c>
      <c r="BL193" s="14" t="s">
        <v>176</v>
      </c>
      <c r="BM193" s="196" t="s">
        <v>1951</v>
      </c>
    </row>
    <row r="194" spans="1:65" s="2" customFormat="1" ht="24.2" customHeight="1">
      <c r="A194" s="31"/>
      <c r="B194" s="32"/>
      <c r="C194" s="184" t="s">
        <v>505</v>
      </c>
      <c r="D194" s="184" t="s">
        <v>172</v>
      </c>
      <c r="E194" s="185" t="s">
        <v>466</v>
      </c>
      <c r="F194" s="186" t="s">
        <v>1513</v>
      </c>
      <c r="G194" s="187" t="s">
        <v>191</v>
      </c>
      <c r="H194" s="188">
        <v>18.646999999999998</v>
      </c>
      <c r="I194" s="189"/>
      <c r="J194" s="190">
        <f t="shared" si="20"/>
        <v>0</v>
      </c>
      <c r="K194" s="191"/>
      <c r="L194" s="36"/>
      <c r="M194" s="192" t="s">
        <v>1</v>
      </c>
      <c r="N194" s="193" t="s">
        <v>43</v>
      </c>
      <c r="O194" s="68"/>
      <c r="P194" s="194">
        <f t="shared" si="21"/>
        <v>0</v>
      </c>
      <c r="Q194" s="194">
        <v>0</v>
      </c>
      <c r="R194" s="194">
        <f t="shared" si="22"/>
        <v>0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176</v>
      </c>
      <c r="AT194" s="196" t="s">
        <v>172</v>
      </c>
      <c r="AU194" s="196" t="s">
        <v>88</v>
      </c>
      <c r="AY194" s="14" t="s">
        <v>170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86</v>
      </c>
      <c r="BK194" s="197">
        <f t="shared" si="29"/>
        <v>0</v>
      </c>
      <c r="BL194" s="14" t="s">
        <v>176</v>
      </c>
      <c r="BM194" s="196" t="s">
        <v>1952</v>
      </c>
    </row>
    <row r="195" spans="1:65" s="2" customFormat="1" ht="24.2" customHeight="1">
      <c r="A195" s="31"/>
      <c r="B195" s="32"/>
      <c r="C195" s="184" t="s">
        <v>507</v>
      </c>
      <c r="D195" s="184" t="s">
        <v>172</v>
      </c>
      <c r="E195" s="185" t="s">
        <v>470</v>
      </c>
      <c r="F195" s="186" t="s">
        <v>1515</v>
      </c>
      <c r="G195" s="187" t="s">
        <v>191</v>
      </c>
      <c r="H195" s="188">
        <v>43.085000000000001</v>
      </c>
      <c r="I195" s="189"/>
      <c r="J195" s="190">
        <f t="shared" si="20"/>
        <v>0</v>
      </c>
      <c r="K195" s="191"/>
      <c r="L195" s="36"/>
      <c r="M195" s="192" t="s">
        <v>1</v>
      </c>
      <c r="N195" s="193" t="s">
        <v>43</v>
      </c>
      <c r="O195" s="68"/>
      <c r="P195" s="194">
        <f t="shared" si="21"/>
        <v>0</v>
      </c>
      <c r="Q195" s="194">
        <v>0</v>
      </c>
      <c r="R195" s="194">
        <f t="shared" si="22"/>
        <v>0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176</v>
      </c>
      <c r="AT195" s="196" t="s">
        <v>172</v>
      </c>
      <c r="AU195" s="196" t="s">
        <v>88</v>
      </c>
      <c r="AY195" s="14" t="s">
        <v>170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86</v>
      </c>
      <c r="BK195" s="197">
        <f t="shared" si="29"/>
        <v>0</v>
      </c>
      <c r="BL195" s="14" t="s">
        <v>176</v>
      </c>
      <c r="BM195" s="196" t="s">
        <v>1953</v>
      </c>
    </row>
    <row r="196" spans="1:65" s="2" customFormat="1" ht="24.2" customHeight="1">
      <c r="A196" s="31"/>
      <c r="B196" s="32"/>
      <c r="C196" s="184" t="s">
        <v>756</v>
      </c>
      <c r="D196" s="184" t="s">
        <v>172</v>
      </c>
      <c r="E196" s="185" t="s">
        <v>1517</v>
      </c>
      <c r="F196" s="186" t="s">
        <v>1518</v>
      </c>
      <c r="G196" s="187" t="s">
        <v>191</v>
      </c>
      <c r="H196" s="188">
        <v>5.2439999999999998</v>
      </c>
      <c r="I196" s="189"/>
      <c r="J196" s="190">
        <f t="shared" si="20"/>
        <v>0</v>
      </c>
      <c r="K196" s="191"/>
      <c r="L196" s="36"/>
      <c r="M196" s="192" t="s">
        <v>1</v>
      </c>
      <c r="N196" s="193" t="s">
        <v>43</v>
      </c>
      <c r="O196" s="68"/>
      <c r="P196" s="194">
        <f t="shared" si="21"/>
        <v>0</v>
      </c>
      <c r="Q196" s="194">
        <v>0</v>
      </c>
      <c r="R196" s="194">
        <f t="shared" si="22"/>
        <v>0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176</v>
      </c>
      <c r="AT196" s="196" t="s">
        <v>172</v>
      </c>
      <c r="AU196" s="196" t="s">
        <v>88</v>
      </c>
      <c r="AY196" s="14" t="s">
        <v>170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86</v>
      </c>
      <c r="BK196" s="197">
        <f t="shared" si="29"/>
        <v>0</v>
      </c>
      <c r="BL196" s="14" t="s">
        <v>176</v>
      </c>
      <c r="BM196" s="196" t="s">
        <v>1954</v>
      </c>
    </row>
    <row r="197" spans="1:65" s="12" customFormat="1" ht="25.9" customHeight="1">
      <c r="B197" s="168"/>
      <c r="C197" s="169"/>
      <c r="D197" s="170" t="s">
        <v>77</v>
      </c>
      <c r="E197" s="171" t="s">
        <v>336</v>
      </c>
      <c r="F197" s="171" t="s">
        <v>337</v>
      </c>
      <c r="G197" s="169"/>
      <c r="H197" s="169"/>
      <c r="I197" s="172"/>
      <c r="J197" s="173">
        <f>BK197</f>
        <v>0</v>
      </c>
      <c r="K197" s="169"/>
      <c r="L197" s="174"/>
      <c r="M197" s="175"/>
      <c r="N197" s="176"/>
      <c r="O197" s="176"/>
      <c r="P197" s="177">
        <f>P198</f>
        <v>0</v>
      </c>
      <c r="Q197" s="176"/>
      <c r="R197" s="177">
        <f>R198</f>
        <v>9.8600000000000007E-3</v>
      </c>
      <c r="S197" s="176"/>
      <c r="T197" s="178">
        <f>T198</f>
        <v>0</v>
      </c>
      <c r="AR197" s="179" t="s">
        <v>88</v>
      </c>
      <c r="AT197" s="180" t="s">
        <v>77</v>
      </c>
      <c r="AU197" s="180" t="s">
        <v>78</v>
      </c>
      <c r="AY197" s="179" t="s">
        <v>170</v>
      </c>
      <c r="BK197" s="181">
        <f>BK198</f>
        <v>0</v>
      </c>
    </row>
    <row r="198" spans="1:65" s="12" customFormat="1" ht="22.9" customHeight="1">
      <c r="B198" s="168"/>
      <c r="C198" s="169"/>
      <c r="D198" s="170" t="s">
        <v>77</v>
      </c>
      <c r="E198" s="182" t="s">
        <v>1648</v>
      </c>
      <c r="F198" s="182" t="s">
        <v>1649</v>
      </c>
      <c r="G198" s="169"/>
      <c r="H198" s="169"/>
      <c r="I198" s="172"/>
      <c r="J198" s="183">
        <f>BK198</f>
        <v>0</v>
      </c>
      <c r="K198" s="169"/>
      <c r="L198" s="174"/>
      <c r="M198" s="175"/>
      <c r="N198" s="176"/>
      <c r="O198" s="176"/>
      <c r="P198" s="177">
        <f>SUM(P199:P201)</f>
        <v>0</v>
      </c>
      <c r="Q198" s="176"/>
      <c r="R198" s="177">
        <f>SUM(R199:R201)</f>
        <v>9.8600000000000007E-3</v>
      </c>
      <c r="S198" s="176"/>
      <c r="T198" s="178">
        <f>SUM(T199:T201)</f>
        <v>0</v>
      </c>
      <c r="AR198" s="179" t="s">
        <v>88</v>
      </c>
      <c r="AT198" s="180" t="s">
        <v>77</v>
      </c>
      <c r="AU198" s="180" t="s">
        <v>86</v>
      </c>
      <c r="AY198" s="179" t="s">
        <v>170</v>
      </c>
      <c r="BK198" s="181">
        <f>SUM(BK199:BK201)</f>
        <v>0</v>
      </c>
    </row>
    <row r="199" spans="1:65" s="2" customFormat="1" ht="24.2" customHeight="1">
      <c r="A199" s="31"/>
      <c r="B199" s="32"/>
      <c r="C199" s="184" t="s">
        <v>758</v>
      </c>
      <c r="D199" s="184" t="s">
        <v>172</v>
      </c>
      <c r="E199" s="185" t="s">
        <v>1650</v>
      </c>
      <c r="F199" s="186" t="s">
        <v>1651</v>
      </c>
      <c r="G199" s="187" t="s">
        <v>217</v>
      </c>
      <c r="H199" s="188">
        <v>2</v>
      </c>
      <c r="I199" s="189"/>
      <c r="J199" s="190">
        <f>ROUND(I199*H199,2)</f>
        <v>0</v>
      </c>
      <c r="K199" s="191"/>
      <c r="L199" s="36"/>
      <c r="M199" s="192" t="s">
        <v>1</v>
      </c>
      <c r="N199" s="193" t="s">
        <v>43</v>
      </c>
      <c r="O199" s="68"/>
      <c r="P199" s="194">
        <f>O199*H199</f>
        <v>0</v>
      </c>
      <c r="Q199" s="194">
        <v>3.5000000000000001E-3</v>
      </c>
      <c r="R199" s="194">
        <f>Q199*H199</f>
        <v>7.0000000000000001E-3</v>
      </c>
      <c r="S199" s="194">
        <v>0</v>
      </c>
      <c r="T199" s="195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241</v>
      </c>
      <c r="AT199" s="196" t="s">
        <v>172</v>
      </c>
      <c r="AU199" s="196" t="s">
        <v>88</v>
      </c>
      <c r="AY199" s="14" t="s">
        <v>170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4" t="s">
        <v>86</v>
      </c>
      <c r="BK199" s="197">
        <f>ROUND(I199*H199,2)</f>
        <v>0</v>
      </c>
      <c r="BL199" s="14" t="s">
        <v>241</v>
      </c>
      <c r="BM199" s="196" t="s">
        <v>1955</v>
      </c>
    </row>
    <row r="200" spans="1:65" s="2" customFormat="1" ht="24.2" customHeight="1">
      <c r="A200" s="31"/>
      <c r="B200" s="32"/>
      <c r="C200" s="184" t="s">
        <v>1022</v>
      </c>
      <c r="D200" s="184" t="s">
        <v>172</v>
      </c>
      <c r="E200" s="185" t="s">
        <v>1653</v>
      </c>
      <c r="F200" s="186" t="s">
        <v>1654</v>
      </c>
      <c r="G200" s="187" t="s">
        <v>207</v>
      </c>
      <c r="H200" s="188">
        <v>2</v>
      </c>
      <c r="I200" s="189"/>
      <c r="J200" s="190">
        <f>ROUND(I200*H200,2)</f>
        <v>0</v>
      </c>
      <c r="K200" s="191"/>
      <c r="L200" s="36"/>
      <c r="M200" s="192" t="s">
        <v>1</v>
      </c>
      <c r="N200" s="193" t="s">
        <v>43</v>
      </c>
      <c r="O200" s="68"/>
      <c r="P200" s="194">
        <f>O200*H200</f>
        <v>0</v>
      </c>
      <c r="Q200" s="194">
        <v>1.4300000000000001E-3</v>
      </c>
      <c r="R200" s="194">
        <f>Q200*H200</f>
        <v>2.8600000000000001E-3</v>
      </c>
      <c r="S200" s="194">
        <v>0</v>
      </c>
      <c r="T200" s="195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241</v>
      </c>
      <c r="AT200" s="196" t="s">
        <v>172</v>
      </c>
      <c r="AU200" s="196" t="s">
        <v>88</v>
      </c>
      <c r="AY200" s="14" t="s">
        <v>170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4" t="s">
        <v>86</v>
      </c>
      <c r="BK200" s="197">
        <f>ROUND(I200*H200,2)</f>
        <v>0</v>
      </c>
      <c r="BL200" s="14" t="s">
        <v>241</v>
      </c>
      <c r="BM200" s="196" t="s">
        <v>1956</v>
      </c>
    </row>
    <row r="201" spans="1:65" s="2" customFormat="1" ht="24.2" customHeight="1">
      <c r="A201" s="31"/>
      <c r="B201" s="32"/>
      <c r="C201" s="184" t="s">
        <v>564</v>
      </c>
      <c r="D201" s="184" t="s">
        <v>172</v>
      </c>
      <c r="E201" s="185" t="s">
        <v>1656</v>
      </c>
      <c r="F201" s="186" t="s">
        <v>1657</v>
      </c>
      <c r="G201" s="187" t="s">
        <v>191</v>
      </c>
      <c r="H201" s="188">
        <v>0.01</v>
      </c>
      <c r="I201" s="189"/>
      <c r="J201" s="190">
        <f>ROUND(I201*H201,2)</f>
        <v>0</v>
      </c>
      <c r="K201" s="191"/>
      <c r="L201" s="36"/>
      <c r="M201" s="192" t="s">
        <v>1</v>
      </c>
      <c r="N201" s="193" t="s">
        <v>43</v>
      </c>
      <c r="O201" s="68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241</v>
      </c>
      <c r="AT201" s="196" t="s">
        <v>172</v>
      </c>
      <c r="AU201" s="196" t="s">
        <v>88</v>
      </c>
      <c r="AY201" s="14" t="s">
        <v>170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4" t="s">
        <v>86</v>
      </c>
      <c r="BK201" s="197">
        <f>ROUND(I201*H201,2)</f>
        <v>0</v>
      </c>
      <c r="BL201" s="14" t="s">
        <v>241</v>
      </c>
      <c r="BM201" s="196" t="s">
        <v>1957</v>
      </c>
    </row>
    <row r="202" spans="1:65" s="12" customFormat="1" ht="25.9" customHeight="1">
      <c r="B202" s="168"/>
      <c r="C202" s="169"/>
      <c r="D202" s="170" t="s">
        <v>77</v>
      </c>
      <c r="E202" s="171" t="s">
        <v>286</v>
      </c>
      <c r="F202" s="171" t="s">
        <v>1520</v>
      </c>
      <c r="G202" s="169"/>
      <c r="H202" s="169"/>
      <c r="I202" s="172"/>
      <c r="J202" s="173">
        <f>BK202</f>
        <v>0</v>
      </c>
      <c r="K202" s="169"/>
      <c r="L202" s="174"/>
      <c r="M202" s="175"/>
      <c r="N202" s="176"/>
      <c r="O202" s="176"/>
      <c r="P202" s="177">
        <f>P203</f>
        <v>0</v>
      </c>
      <c r="Q202" s="176"/>
      <c r="R202" s="177">
        <f>R203</f>
        <v>0</v>
      </c>
      <c r="S202" s="176"/>
      <c r="T202" s="178">
        <f>T203</f>
        <v>0</v>
      </c>
      <c r="AR202" s="179" t="s">
        <v>188</v>
      </c>
      <c r="AT202" s="180" t="s">
        <v>77</v>
      </c>
      <c r="AU202" s="180" t="s">
        <v>78</v>
      </c>
      <c r="AY202" s="179" t="s">
        <v>170</v>
      </c>
      <c r="BK202" s="181">
        <f>BK203</f>
        <v>0</v>
      </c>
    </row>
    <row r="203" spans="1:65" s="12" customFormat="1" ht="22.9" customHeight="1">
      <c r="B203" s="168"/>
      <c r="C203" s="169"/>
      <c r="D203" s="170" t="s">
        <v>77</v>
      </c>
      <c r="E203" s="182" t="s">
        <v>288</v>
      </c>
      <c r="F203" s="182" t="s">
        <v>289</v>
      </c>
      <c r="G203" s="169"/>
      <c r="H203" s="169"/>
      <c r="I203" s="172"/>
      <c r="J203" s="183">
        <f>BK203</f>
        <v>0</v>
      </c>
      <c r="K203" s="169"/>
      <c r="L203" s="174"/>
      <c r="M203" s="175"/>
      <c r="N203" s="176"/>
      <c r="O203" s="176"/>
      <c r="P203" s="177">
        <f>SUM(P204:P214)</f>
        <v>0</v>
      </c>
      <c r="Q203" s="176"/>
      <c r="R203" s="177">
        <f>SUM(R204:R214)</f>
        <v>0</v>
      </c>
      <c r="S203" s="176"/>
      <c r="T203" s="178">
        <f>SUM(T204:T214)</f>
        <v>0</v>
      </c>
      <c r="AR203" s="179" t="s">
        <v>188</v>
      </c>
      <c r="AT203" s="180" t="s">
        <v>77</v>
      </c>
      <c r="AU203" s="180" t="s">
        <v>86</v>
      </c>
      <c r="AY203" s="179" t="s">
        <v>170</v>
      </c>
      <c r="BK203" s="181">
        <f>SUM(BK204:BK214)</f>
        <v>0</v>
      </c>
    </row>
    <row r="204" spans="1:65" s="2" customFormat="1" ht="62.65" customHeight="1">
      <c r="A204" s="31"/>
      <c r="B204" s="32"/>
      <c r="C204" s="184" t="s">
        <v>591</v>
      </c>
      <c r="D204" s="184" t="s">
        <v>172</v>
      </c>
      <c r="E204" s="185" t="s">
        <v>291</v>
      </c>
      <c r="F204" s="186" t="s">
        <v>292</v>
      </c>
      <c r="G204" s="187" t="s">
        <v>264</v>
      </c>
      <c r="H204" s="188">
        <v>1</v>
      </c>
      <c r="I204" s="189"/>
      <c r="J204" s="190">
        <f t="shared" ref="J204:J214" si="30">ROUND(I204*H204,2)</f>
        <v>0</v>
      </c>
      <c r="K204" s="191"/>
      <c r="L204" s="36"/>
      <c r="M204" s="192" t="s">
        <v>1</v>
      </c>
      <c r="N204" s="193" t="s">
        <v>43</v>
      </c>
      <c r="O204" s="68"/>
      <c r="P204" s="194">
        <f t="shared" ref="P204:P214" si="31">O204*H204</f>
        <v>0</v>
      </c>
      <c r="Q204" s="194">
        <v>0</v>
      </c>
      <c r="R204" s="194">
        <f t="shared" ref="R204:R214" si="32">Q204*H204</f>
        <v>0</v>
      </c>
      <c r="S204" s="194">
        <v>0</v>
      </c>
      <c r="T204" s="195">
        <f t="shared" ref="T204:T214" si="33"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293</v>
      </c>
      <c r="AT204" s="196" t="s">
        <v>172</v>
      </c>
      <c r="AU204" s="196" t="s">
        <v>88</v>
      </c>
      <c r="AY204" s="14" t="s">
        <v>170</v>
      </c>
      <c r="BE204" s="197">
        <f t="shared" ref="BE204:BE214" si="34">IF(N204="základní",J204,0)</f>
        <v>0</v>
      </c>
      <c r="BF204" s="197">
        <f t="shared" ref="BF204:BF214" si="35">IF(N204="snížená",J204,0)</f>
        <v>0</v>
      </c>
      <c r="BG204" s="197">
        <f t="shared" ref="BG204:BG214" si="36">IF(N204="zákl. přenesená",J204,0)</f>
        <v>0</v>
      </c>
      <c r="BH204" s="197">
        <f t="shared" ref="BH204:BH214" si="37">IF(N204="sníž. přenesená",J204,0)</f>
        <v>0</v>
      </c>
      <c r="BI204" s="197">
        <f t="shared" ref="BI204:BI214" si="38">IF(N204="nulová",J204,0)</f>
        <v>0</v>
      </c>
      <c r="BJ204" s="14" t="s">
        <v>86</v>
      </c>
      <c r="BK204" s="197">
        <f t="shared" ref="BK204:BK214" si="39">ROUND(I204*H204,2)</f>
        <v>0</v>
      </c>
      <c r="BL204" s="14" t="s">
        <v>293</v>
      </c>
      <c r="BM204" s="196" t="s">
        <v>1958</v>
      </c>
    </row>
    <row r="205" spans="1:65" s="2" customFormat="1" ht="49.15" customHeight="1">
      <c r="A205" s="31"/>
      <c r="B205" s="32"/>
      <c r="C205" s="184" t="s">
        <v>593</v>
      </c>
      <c r="D205" s="184" t="s">
        <v>172</v>
      </c>
      <c r="E205" s="185" t="s">
        <v>296</v>
      </c>
      <c r="F205" s="186" t="s">
        <v>297</v>
      </c>
      <c r="G205" s="187" t="s">
        <v>264</v>
      </c>
      <c r="H205" s="188">
        <v>1</v>
      </c>
      <c r="I205" s="189"/>
      <c r="J205" s="190">
        <f t="shared" si="30"/>
        <v>0</v>
      </c>
      <c r="K205" s="191"/>
      <c r="L205" s="36"/>
      <c r="M205" s="192" t="s">
        <v>1</v>
      </c>
      <c r="N205" s="193" t="s">
        <v>43</v>
      </c>
      <c r="O205" s="68"/>
      <c r="P205" s="194">
        <f t="shared" si="31"/>
        <v>0</v>
      </c>
      <c r="Q205" s="194">
        <v>0</v>
      </c>
      <c r="R205" s="194">
        <f t="shared" si="32"/>
        <v>0</v>
      </c>
      <c r="S205" s="194">
        <v>0</v>
      </c>
      <c r="T205" s="195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293</v>
      </c>
      <c r="AT205" s="196" t="s">
        <v>172</v>
      </c>
      <c r="AU205" s="196" t="s">
        <v>88</v>
      </c>
      <c r="AY205" s="14" t="s">
        <v>170</v>
      </c>
      <c r="BE205" s="197">
        <f t="shared" si="34"/>
        <v>0</v>
      </c>
      <c r="BF205" s="197">
        <f t="shared" si="35"/>
        <v>0</v>
      </c>
      <c r="BG205" s="197">
        <f t="shared" si="36"/>
        <v>0</v>
      </c>
      <c r="BH205" s="197">
        <f t="shared" si="37"/>
        <v>0</v>
      </c>
      <c r="BI205" s="197">
        <f t="shared" si="38"/>
        <v>0</v>
      </c>
      <c r="BJ205" s="14" t="s">
        <v>86</v>
      </c>
      <c r="BK205" s="197">
        <f t="shared" si="39"/>
        <v>0</v>
      </c>
      <c r="BL205" s="14" t="s">
        <v>293</v>
      </c>
      <c r="BM205" s="196" t="s">
        <v>1959</v>
      </c>
    </row>
    <row r="206" spans="1:65" s="2" customFormat="1" ht="49.15" customHeight="1">
      <c r="A206" s="31"/>
      <c r="B206" s="32"/>
      <c r="C206" s="184" t="s">
        <v>595</v>
      </c>
      <c r="D206" s="184" t="s">
        <v>172</v>
      </c>
      <c r="E206" s="185" t="s">
        <v>482</v>
      </c>
      <c r="F206" s="186" t="s">
        <v>483</v>
      </c>
      <c r="G206" s="187" t="s">
        <v>264</v>
      </c>
      <c r="H206" s="188">
        <v>1</v>
      </c>
      <c r="I206" s="189"/>
      <c r="J206" s="190">
        <f t="shared" si="30"/>
        <v>0</v>
      </c>
      <c r="K206" s="191"/>
      <c r="L206" s="36"/>
      <c r="M206" s="192" t="s">
        <v>1</v>
      </c>
      <c r="N206" s="193" t="s">
        <v>43</v>
      </c>
      <c r="O206" s="68"/>
      <c r="P206" s="194">
        <f t="shared" si="31"/>
        <v>0</v>
      </c>
      <c r="Q206" s="194">
        <v>0</v>
      </c>
      <c r="R206" s="194">
        <f t="shared" si="32"/>
        <v>0</v>
      </c>
      <c r="S206" s="194">
        <v>0</v>
      </c>
      <c r="T206" s="195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293</v>
      </c>
      <c r="AT206" s="196" t="s">
        <v>172</v>
      </c>
      <c r="AU206" s="196" t="s">
        <v>88</v>
      </c>
      <c r="AY206" s="14" t="s">
        <v>170</v>
      </c>
      <c r="BE206" s="197">
        <f t="shared" si="34"/>
        <v>0</v>
      </c>
      <c r="BF206" s="197">
        <f t="shared" si="35"/>
        <v>0</v>
      </c>
      <c r="BG206" s="197">
        <f t="shared" si="36"/>
        <v>0</v>
      </c>
      <c r="BH206" s="197">
        <f t="shared" si="37"/>
        <v>0</v>
      </c>
      <c r="BI206" s="197">
        <f t="shared" si="38"/>
        <v>0</v>
      </c>
      <c r="BJ206" s="14" t="s">
        <v>86</v>
      </c>
      <c r="BK206" s="197">
        <f t="shared" si="39"/>
        <v>0</v>
      </c>
      <c r="BL206" s="14" t="s">
        <v>293</v>
      </c>
      <c r="BM206" s="196" t="s">
        <v>1960</v>
      </c>
    </row>
    <row r="207" spans="1:65" s="2" customFormat="1" ht="24.2" customHeight="1">
      <c r="A207" s="31"/>
      <c r="B207" s="32"/>
      <c r="C207" s="184" t="s">
        <v>597</v>
      </c>
      <c r="D207" s="184" t="s">
        <v>172</v>
      </c>
      <c r="E207" s="185" t="s">
        <v>486</v>
      </c>
      <c r="F207" s="186" t="s">
        <v>487</v>
      </c>
      <c r="G207" s="187" t="s">
        <v>264</v>
      </c>
      <c r="H207" s="188">
        <v>1</v>
      </c>
      <c r="I207" s="189"/>
      <c r="J207" s="190">
        <f t="shared" si="30"/>
        <v>0</v>
      </c>
      <c r="K207" s="191"/>
      <c r="L207" s="36"/>
      <c r="M207" s="192" t="s">
        <v>1</v>
      </c>
      <c r="N207" s="193" t="s">
        <v>43</v>
      </c>
      <c r="O207" s="68"/>
      <c r="P207" s="194">
        <f t="shared" si="31"/>
        <v>0</v>
      </c>
      <c r="Q207" s="194">
        <v>0</v>
      </c>
      <c r="R207" s="194">
        <f t="shared" si="32"/>
        <v>0</v>
      </c>
      <c r="S207" s="194">
        <v>0</v>
      </c>
      <c r="T207" s="195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293</v>
      </c>
      <c r="AT207" s="196" t="s">
        <v>172</v>
      </c>
      <c r="AU207" s="196" t="s">
        <v>88</v>
      </c>
      <c r="AY207" s="14" t="s">
        <v>170</v>
      </c>
      <c r="BE207" s="197">
        <f t="shared" si="34"/>
        <v>0</v>
      </c>
      <c r="BF207" s="197">
        <f t="shared" si="35"/>
        <v>0</v>
      </c>
      <c r="BG207" s="197">
        <f t="shared" si="36"/>
        <v>0</v>
      </c>
      <c r="BH207" s="197">
        <f t="shared" si="37"/>
        <v>0</v>
      </c>
      <c r="BI207" s="197">
        <f t="shared" si="38"/>
        <v>0</v>
      </c>
      <c r="BJ207" s="14" t="s">
        <v>86</v>
      </c>
      <c r="BK207" s="197">
        <f t="shared" si="39"/>
        <v>0</v>
      </c>
      <c r="BL207" s="14" t="s">
        <v>293</v>
      </c>
      <c r="BM207" s="196" t="s">
        <v>1961</v>
      </c>
    </row>
    <row r="208" spans="1:65" s="2" customFormat="1" ht="24.2" customHeight="1">
      <c r="A208" s="31"/>
      <c r="B208" s="32"/>
      <c r="C208" s="184" t="s">
        <v>599</v>
      </c>
      <c r="D208" s="184" t="s">
        <v>172</v>
      </c>
      <c r="E208" s="185" t="s">
        <v>490</v>
      </c>
      <c r="F208" s="186" t="s">
        <v>491</v>
      </c>
      <c r="G208" s="187" t="s">
        <v>264</v>
      </c>
      <c r="H208" s="188">
        <v>1</v>
      </c>
      <c r="I208" s="189"/>
      <c r="J208" s="190">
        <f t="shared" si="30"/>
        <v>0</v>
      </c>
      <c r="K208" s="191"/>
      <c r="L208" s="36"/>
      <c r="M208" s="192" t="s">
        <v>1</v>
      </c>
      <c r="N208" s="193" t="s">
        <v>43</v>
      </c>
      <c r="O208" s="68"/>
      <c r="P208" s="194">
        <f t="shared" si="31"/>
        <v>0</v>
      </c>
      <c r="Q208" s="194">
        <v>0</v>
      </c>
      <c r="R208" s="194">
        <f t="shared" si="32"/>
        <v>0</v>
      </c>
      <c r="S208" s="194">
        <v>0</v>
      </c>
      <c r="T208" s="195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293</v>
      </c>
      <c r="AT208" s="196" t="s">
        <v>172</v>
      </c>
      <c r="AU208" s="196" t="s">
        <v>88</v>
      </c>
      <c r="AY208" s="14" t="s">
        <v>170</v>
      </c>
      <c r="BE208" s="197">
        <f t="shared" si="34"/>
        <v>0</v>
      </c>
      <c r="BF208" s="197">
        <f t="shared" si="35"/>
        <v>0</v>
      </c>
      <c r="BG208" s="197">
        <f t="shared" si="36"/>
        <v>0</v>
      </c>
      <c r="BH208" s="197">
        <f t="shared" si="37"/>
        <v>0</v>
      </c>
      <c r="BI208" s="197">
        <f t="shared" si="38"/>
        <v>0</v>
      </c>
      <c r="BJ208" s="14" t="s">
        <v>86</v>
      </c>
      <c r="BK208" s="197">
        <f t="shared" si="39"/>
        <v>0</v>
      </c>
      <c r="BL208" s="14" t="s">
        <v>293</v>
      </c>
      <c r="BM208" s="196" t="s">
        <v>1962</v>
      </c>
    </row>
    <row r="209" spans="1:65" s="2" customFormat="1" ht="37.9" customHeight="1">
      <c r="A209" s="31"/>
      <c r="B209" s="32"/>
      <c r="C209" s="184" t="s">
        <v>605</v>
      </c>
      <c r="D209" s="184" t="s">
        <v>172</v>
      </c>
      <c r="E209" s="185" t="s">
        <v>494</v>
      </c>
      <c r="F209" s="186" t="s">
        <v>495</v>
      </c>
      <c r="G209" s="187" t="s">
        <v>264</v>
      </c>
      <c r="H209" s="188">
        <v>1</v>
      </c>
      <c r="I209" s="189"/>
      <c r="J209" s="190">
        <f t="shared" si="30"/>
        <v>0</v>
      </c>
      <c r="K209" s="191"/>
      <c r="L209" s="36"/>
      <c r="M209" s="192" t="s">
        <v>1</v>
      </c>
      <c r="N209" s="193" t="s">
        <v>43</v>
      </c>
      <c r="O209" s="68"/>
      <c r="P209" s="194">
        <f t="shared" si="31"/>
        <v>0</v>
      </c>
      <c r="Q209" s="194">
        <v>0</v>
      </c>
      <c r="R209" s="194">
        <f t="shared" si="32"/>
        <v>0</v>
      </c>
      <c r="S209" s="194">
        <v>0</v>
      </c>
      <c r="T209" s="195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293</v>
      </c>
      <c r="AT209" s="196" t="s">
        <v>172</v>
      </c>
      <c r="AU209" s="196" t="s">
        <v>88</v>
      </c>
      <c r="AY209" s="14" t="s">
        <v>170</v>
      </c>
      <c r="BE209" s="197">
        <f t="shared" si="34"/>
        <v>0</v>
      </c>
      <c r="BF209" s="197">
        <f t="shared" si="35"/>
        <v>0</v>
      </c>
      <c r="BG209" s="197">
        <f t="shared" si="36"/>
        <v>0</v>
      </c>
      <c r="BH209" s="197">
        <f t="shared" si="37"/>
        <v>0</v>
      </c>
      <c r="BI209" s="197">
        <f t="shared" si="38"/>
        <v>0</v>
      </c>
      <c r="BJ209" s="14" t="s">
        <v>86</v>
      </c>
      <c r="BK209" s="197">
        <f t="shared" si="39"/>
        <v>0</v>
      </c>
      <c r="BL209" s="14" t="s">
        <v>293</v>
      </c>
      <c r="BM209" s="196" t="s">
        <v>1963</v>
      </c>
    </row>
    <row r="210" spans="1:65" s="2" customFormat="1" ht="14.45" customHeight="1">
      <c r="A210" s="31"/>
      <c r="B210" s="32"/>
      <c r="C210" s="184" t="s">
        <v>607</v>
      </c>
      <c r="D210" s="184" t="s">
        <v>172</v>
      </c>
      <c r="E210" s="185" t="s">
        <v>498</v>
      </c>
      <c r="F210" s="186" t="s">
        <v>499</v>
      </c>
      <c r="G210" s="187" t="s">
        <v>264</v>
      </c>
      <c r="H210" s="188">
        <v>1</v>
      </c>
      <c r="I210" s="189"/>
      <c r="J210" s="190">
        <f t="shared" si="30"/>
        <v>0</v>
      </c>
      <c r="K210" s="191"/>
      <c r="L210" s="36"/>
      <c r="M210" s="192" t="s">
        <v>1</v>
      </c>
      <c r="N210" s="193" t="s">
        <v>43</v>
      </c>
      <c r="O210" s="68"/>
      <c r="P210" s="194">
        <f t="shared" si="31"/>
        <v>0</v>
      </c>
      <c r="Q210" s="194">
        <v>0</v>
      </c>
      <c r="R210" s="194">
        <f t="shared" si="32"/>
        <v>0</v>
      </c>
      <c r="S210" s="194">
        <v>0</v>
      </c>
      <c r="T210" s="195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293</v>
      </c>
      <c r="AT210" s="196" t="s">
        <v>172</v>
      </c>
      <c r="AU210" s="196" t="s">
        <v>88</v>
      </c>
      <c r="AY210" s="14" t="s">
        <v>170</v>
      </c>
      <c r="BE210" s="197">
        <f t="shared" si="34"/>
        <v>0</v>
      </c>
      <c r="BF210" s="197">
        <f t="shared" si="35"/>
        <v>0</v>
      </c>
      <c r="BG210" s="197">
        <f t="shared" si="36"/>
        <v>0</v>
      </c>
      <c r="BH210" s="197">
        <f t="shared" si="37"/>
        <v>0</v>
      </c>
      <c r="BI210" s="197">
        <f t="shared" si="38"/>
        <v>0</v>
      </c>
      <c r="BJ210" s="14" t="s">
        <v>86</v>
      </c>
      <c r="BK210" s="197">
        <f t="shared" si="39"/>
        <v>0</v>
      </c>
      <c r="BL210" s="14" t="s">
        <v>293</v>
      </c>
      <c r="BM210" s="196" t="s">
        <v>1964</v>
      </c>
    </row>
    <row r="211" spans="1:65" s="2" customFormat="1" ht="37.9" customHeight="1">
      <c r="A211" s="31"/>
      <c r="B211" s="32"/>
      <c r="C211" s="184" t="s">
        <v>609</v>
      </c>
      <c r="D211" s="184" t="s">
        <v>172</v>
      </c>
      <c r="E211" s="185" t="s">
        <v>300</v>
      </c>
      <c r="F211" s="186" t="s">
        <v>301</v>
      </c>
      <c r="G211" s="187" t="s">
        <v>264</v>
      </c>
      <c r="H211" s="188">
        <v>1</v>
      </c>
      <c r="I211" s="189"/>
      <c r="J211" s="190">
        <f t="shared" si="30"/>
        <v>0</v>
      </c>
      <c r="K211" s="191"/>
      <c r="L211" s="36"/>
      <c r="M211" s="192" t="s">
        <v>1</v>
      </c>
      <c r="N211" s="193" t="s">
        <v>43</v>
      </c>
      <c r="O211" s="68"/>
      <c r="P211" s="194">
        <f t="shared" si="31"/>
        <v>0</v>
      </c>
      <c r="Q211" s="194">
        <v>0</v>
      </c>
      <c r="R211" s="194">
        <f t="shared" si="32"/>
        <v>0</v>
      </c>
      <c r="S211" s="194">
        <v>0</v>
      </c>
      <c r="T211" s="195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293</v>
      </c>
      <c r="AT211" s="196" t="s">
        <v>172</v>
      </c>
      <c r="AU211" s="196" t="s">
        <v>88</v>
      </c>
      <c r="AY211" s="14" t="s">
        <v>170</v>
      </c>
      <c r="BE211" s="197">
        <f t="shared" si="34"/>
        <v>0</v>
      </c>
      <c r="BF211" s="197">
        <f t="shared" si="35"/>
        <v>0</v>
      </c>
      <c r="BG211" s="197">
        <f t="shared" si="36"/>
        <v>0</v>
      </c>
      <c r="BH211" s="197">
        <f t="shared" si="37"/>
        <v>0</v>
      </c>
      <c r="BI211" s="197">
        <f t="shared" si="38"/>
        <v>0</v>
      </c>
      <c r="BJ211" s="14" t="s">
        <v>86</v>
      </c>
      <c r="BK211" s="197">
        <f t="shared" si="39"/>
        <v>0</v>
      </c>
      <c r="BL211" s="14" t="s">
        <v>293</v>
      </c>
      <c r="BM211" s="196" t="s">
        <v>1965</v>
      </c>
    </row>
    <row r="212" spans="1:65" s="2" customFormat="1" ht="37.9" customHeight="1">
      <c r="A212" s="31"/>
      <c r="B212" s="32"/>
      <c r="C212" s="184" t="s">
        <v>611</v>
      </c>
      <c r="D212" s="184" t="s">
        <v>172</v>
      </c>
      <c r="E212" s="185" t="s">
        <v>304</v>
      </c>
      <c r="F212" s="186" t="s">
        <v>305</v>
      </c>
      <c r="G212" s="187" t="s">
        <v>264</v>
      </c>
      <c r="H212" s="188">
        <v>1</v>
      </c>
      <c r="I212" s="189"/>
      <c r="J212" s="190">
        <f t="shared" si="30"/>
        <v>0</v>
      </c>
      <c r="K212" s="191"/>
      <c r="L212" s="36"/>
      <c r="M212" s="192" t="s">
        <v>1</v>
      </c>
      <c r="N212" s="193" t="s">
        <v>43</v>
      </c>
      <c r="O212" s="68"/>
      <c r="P212" s="194">
        <f t="shared" si="31"/>
        <v>0</v>
      </c>
      <c r="Q212" s="194">
        <v>0</v>
      </c>
      <c r="R212" s="194">
        <f t="shared" si="32"/>
        <v>0</v>
      </c>
      <c r="S212" s="194">
        <v>0</v>
      </c>
      <c r="T212" s="195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293</v>
      </c>
      <c r="AT212" s="196" t="s">
        <v>172</v>
      </c>
      <c r="AU212" s="196" t="s">
        <v>88</v>
      </c>
      <c r="AY212" s="14" t="s">
        <v>170</v>
      </c>
      <c r="BE212" s="197">
        <f t="shared" si="34"/>
        <v>0</v>
      </c>
      <c r="BF212" s="197">
        <f t="shared" si="35"/>
        <v>0</v>
      </c>
      <c r="BG212" s="197">
        <f t="shared" si="36"/>
        <v>0</v>
      </c>
      <c r="BH212" s="197">
        <f t="shared" si="37"/>
        <v>0</v>
      </c>
      <c r="BI212" s="197">
        <f t="shared" si="38"/>
        <v>0</v>
      </c>
      <c r="BJ212" s="14" t="s">
        <v>86</v>
      </c>
      <c r="BK212" s="197">
        <f t="shared" si="39"/>
        <v>0</v>
      </c>
      <c r="BL212" s="14" t="s">
        <v>293</v>
      </c>
      <c r="BM212" s="196" t="s">
        <v>1966</v>
      </c>
    </row>
    <row r="213" spans="1:65" s="2" customFormat="1" ht="24.2" customHeight="1">
      <c r="A213" s="31"/>
      <c r="B213" s="32"/>
      <c r="C213" s="184" t="s">
        <v>613</v>
      </c>
      <c r="D213" s="184" t="s">
        <v>172</v>
      </c>
      <c r="E213" s="185" t="s">
        <v>308</v>
      </c>
      <c r="F213" s="186" t="s">
        <v>309</v>
      </c>
      <c r="G213" s="187" t="s">
        <v>264</v>
      </c>
      <c r="H213" s="188">
        <v>1</v>
      </c>
      <c r="I213" s="189"/>
      <c r="J213" s="190">
        <f t="shared" si="30"/>
        <v>0</v>
      </c>
      <c r="K213" s="191"/>
      <c r="L213" s="36"/>
      <c r="M213" s="192" t="s">
        <v>1</v>
      </c>
      <c r="N213" s="193" t="s">
        <v>43</v>
      </c>
      <c r="O213" s="68"/>
      <c r="P213" s="194">
        <f t="shared" si="31"/>
        <v>0</v>
      </c>
      <c r="Q213" s="194">
        <v>0</v>
      </c>
      <c r="R213" s="194">
        <f t="shared" si="32"/>
        <v>0</v>
      </c>
      <c r="S213" s="194">
        <v>0</v>
      </c>
      <c r="T213" s="195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293</v>
      </c>
      <c r="AT213" s="196" t="s">
        <v>172</v>
      </c>
      <c r="AU213" s="196" t="s">
        <v>88</v>
      </c>
      <c r="AY213" s="14" t="s">
        <v>170</v>
      </c>
      <c r="BE213" s="197">
        <f t="shared" si="34"/>
        <v>0</v>
      </c>
      <c r="BF213" s="197">
        <f t="shared" si="35"/>
        <v>0</v>
      </c>
      <c r="BG213" s="197">
        <f t="shared" si="36"/>
        <v>0</v>
      </c>
      <c r="BH213" s="197">
        <f t="shared" si="37"/>
        <v>0</v>
      </c>
      <c r="BI213" s="197">
        <f t="shared" si="38"/>
        <v>0</v>
      </c>
      <c r="BJ213" s="14" t="s">
        <v>86</v>
      </c>
      <c r="BK213" s="197">
        <f t="shared" si="39"/>
        <v>0</v>
      </c>
      <c r="BL213" s="14" t="s">
        <v>293</v>
      </c>
      <c r="BM213" s="196" t="s">
        <v>1967</v>
      </c>
    </row>
    <row r="214" spans="1:65" s="2" customFormat="1" ht="14.45" customHeight="1">
      <c r="A214" s="31"/>
      <c r="B214" s="32"/>
      <c r="C214" s="184" t="s">
        <v>615</v>
      </c>
      <c r="D214" s="184" t="s">
        <v>172</v>
      </c>
      <c r="E214" s="185" t="s">
        <v>312</v>
      </c>
      <c r="F214" s="186" t="s">
        <v>313</v>
      </c>
      <c r="G214" s="187" t="s">
        <v>264</v>
      </c>
      <c r="H214" s="188">
        <v>1</v>
      </c>
      <c r="I214" s="189"/>
      <c r="J214" s="190">
        <f t="shared" si="30"/>
        <v>0</v>
      </c>
      <c r="K214" s="191"/>
      <c r="L214" s="36"/>
      <c r="M214" s="209" t="s">
        <v>1</v>
      </c>
      <c r="N214" s="210" t="s">
        <v>43</v>
      </c>
      <c r="O214" s="211"/>
      <c r="P214" s="212">
        <f t="shared" si="31"/>
        <v>0</v>
      </c>
      <c r="Q214" s="212">
        <v>0</v>
      </c>
      <c r="R214" s="212">
        <f t="shared" si="32"/>
        <v>0</v>
      </c>
      <c r="S214" s="212">
        <v>0</v>
      </c>
      <c r="T214" s="213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293</v>
      </c>
      <c r="AT214" s="196" t="s">
        <v>172</v>
      </c>
      <c r="AU214" s="196" t="s">
        <v>88</v>
      </c>
      <c r="AY214" s="14" t="s">
        <v>170</v>
      </c>
      <c r="BE214" s="197">
        <f t="shared" si="34"/>
        <v>0</v>
      </c>
      <c r="BF214" s="197">
        <f t="shared" si="35"/>
        <v>0</v>
      </c>
      <c r="BG214" s="197">
        <f t="shared" si="36"/>
        <v>0</v>
      </c>
      <c r="BH214" s="197">
        <f t="shared" si="37"/>
        <v>0</v>
      </c>
      <c r="BI214" s="197">
        <f t="shared" si="38"/>
        <v>0</v>
      </c>
      <c r="BJ214" s="14" t="s">
        <v>86</v>
      </c>
      <c r="BK214" s="197">
        <f t="shared" si="39"/>
        <v>0</v>
      </c>
      <c r="BL214" s="14" t="s">
        <v>293</v>
      </c>
      <c r="BM214" s="196" t="s">
        <v>1968</v>
      </c>
    </row>
    <row r="215" spans="1:65" s="2" customFormat="1" ht="6.95" customHeight="1">
      <c r="A215" s="3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36"/>
      <c r="M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</row>
  </sheetData>
  <sheetProtection algorithmName="SHA-512" hashValue="wHReJcjhBD464xmqXbFxk9lHKea7UHbhs+/kXQ42gM/SaLQ4/TmPk7occw/4bXvmn73QfKOIFmvbODBIn70HDA==" saltValue="hFwq6FtTXrXyDvm7q2ApJLL7oxaqDHvnYjbD36g2k8PfhOPNVZgRA2+cPCD4EtUrOF9EXLMH7tpa/8pIW5h+UQ==" spinCount="100000" sheet="1" objects="1" scenarios="1" formatColumns="0" formatRows="0" autoFilter="0"/>
  <autoFilter ref="C127:K214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124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1969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ROUND((SUM(BE126:BE202)),  2)</f>
        <v>0</v>
      </c>
      <c r="G33" s="31"/>
      <c r="H33" s="31"/>
      <c r="I33" s="121">
        <v>0.21</v>
      </c>
      <c r="J33" s="120">
        <f>ROUND(((SUM(BE126:BE202))*I33),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ROUND((SUM(BF126:BF202)),  2)</f>
        <v>0</v>
      </c>
      <c r="G34" s="31"/>
      <c r="H34" s="31"/>
      <c r="I34" s="121">
        <v>0.15</v>
      </c>
      <c r="J34" s="120">
        <f>ROUND(((SUM(BF126:BF202))*I34),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ROUND((SUM(BG126:BG202)),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ROUND((SUM(BH126:BH202)),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ROUND((SUM(BI126:BI202)),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07a - Vodovod - řady III.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1361</v>
      </c>
      <c r="E99" s="153"/>
      <c r="F99" s="153"/>
      <c r="G99" s="153"/>
      <c r="H99" s="153"/>
      <c r="I99" s="153"/>
      <c r="J99" s="154">
        <f>J156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149</v>
      </c>
      <c r="E100" s="153"/>
      <c r="F100" s="153"/>
      <c r="G100" s="153"/>
      <c r="H100" s="153"/>
      <c r="I100" s="153"/>
      <c r="J100" s="154">
        <f>J160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761</v>
      </c>
      <c r="E101" s="153"/>
      <c r="F101" s="153"/>
      <c r="G101" s="153"/>
      <c r="H101" s="153"/>
      <c r="I101" s="153"/>
      <c r="J101" s="154">
        <f>J162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150</v>
      </c>
      <c r="E102" s="153"/>
      <c r="F102" s="153"/>
      <c r="G102" s="153"/>
      <c r="H102" s="153"/>
      <c r="I102" s="153"/>
      <c r="J102" s="154">
        <f>J176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1362</v>
      </c>
      <c r="E103" s="153"/>
      <c r="F103" s="153"/>
      <c r="G103" s="153"/>
      <c r="H103" s="153"/>
      <c r="I103" s="153"/>
      <c r="J103" s="154">
        <f>J178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1363</v>
      </c>
      <c r="E104" s="153"/>
      <c r="F104" s="153"/>
      <c r="G104" s="153"/>
      <c r="H104" s="153"/>
      <c r="I104" s="153"/>
      <c r="J104" s="154">
        <f>J182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1364</v>
      </c>
      <c r="E105" s="147"/>
      <c r="F105" s="147"/>
      <c r="G105" s="147"/>
      <c r="H105" s="147"/>
      <c r="I105" s="147"/>
      <c r="J105" s="148">
        <f>J188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154</v>
      </c>
      <c r="E106" s="153"/>
      <c r="F106" s="153"/>
      <c r="G106" s="153"/>
      <c r="H106" s="153"/>
      <c r="I106" s="153"/>
      <c r="J106" s="154">
        <f>J189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155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2" t="str">
        <f>E7</f>
        <v>Revitalizace sídliště Šumavská - Pod Vodojemem - III. a IV. Etapa</v>
      </c>
      <c r="F116" s="263"/>
      <c r="G116" s="263"/>
      <c r="H116" s="26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138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8" t="str">
        <f>E9</f>
        <v>07a - Vodovod - řady III. etapa</v>
      </c>
      <c r="F118" s="264"/>
      <c r="G118" s="264"/>
      <c r="H118" s="264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 xml:space="preserve"> </v>
      </c>
      <c r="G120" s="33"/>
      <c r="H120" s="33"/>
      <c r="I120" s="26" t="s">
        <v>22</v>
      </c>
      <c r="J120" s="63" t="str">
        <f>IF(J12="","",J12)</f>
        <v>2. 11. 2021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Horažďovice</v>
      </c>
      <c r="G122" s="33"/>
      <c r="H122" s="33"/>
      <c r="I122" s="26" t="s">
        <v>32</v>
      </c>
      <c r="J122" s="29" t="str">
        <f>E21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30</v>
      </c>
      <c r="D123" s="33"/>
      <c r="E123" s="33"/>
      <c r="F123" s="24" t="str">
        <f>IF(E18="","",E18)</f>
        <v>Vyplň údaj</v>
      </c>
      <c r="G123" s="33"/>
      <c r="H123" s="33"/>
      <c r="I123" s="26" t="s">
        <v>35</v>
      </c>
      <c r="J123" s="29" t="str">
        <f>E24</f>
        <v>Pavel Matoušek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156</v>
      </c>
      <c r="D125" s="159" t="s">
        <v>63</v>
      </c>
      <c r="E125" s="159" t="s">
        <v>59</v>
      </c>
      <c r="F125" s="159" t="s">
        <v>60</v>
      </c>
      <c r="G125" s="159" t="s">
        <v>157</v>
      </c>
      <c r="H125" s="159" t="s">
        <v>158</v>
      </c>
      <c r="I125" s="159" t="s">
        <v>159</v>
      </c>
      <c r="J125" s="160" t="s">
        <v>142</v>
      </c>
      <c r="K125" s="161" t="s">
        <v>160</v>
      </c>
      <c r="L125" s="162"/>
      <c r="M125" s="72" t="s">
        <v>1</v>
      </c>
      <c r="N125" s="73" t="s">
        <v>42</v>
      </c>
      <c r="O125" s="73" t="s">
        <v>161</v>
      </c>
      <c r="P125" s="73" t="s">
        <v>162</v>
      </c>
      <c r="Q125" s="73" t="s">
        <v>163</v>
      </c>
      <c r="R125" s="73" t="s">
        <v>164</v>
      </c>
      <c r="S125" s="73" t="s">
        <v>165</v>
      </c>
      <c r="T125" s="74" t="s">
        <v>166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167</v>
      </c>
      <c r="D126" s="33"/>
      <c r="E126" s="33"/>
      <c r="F126" s="33"/>
      <c r="G126" s="33"/>
      <c r="H126" s="33"/>
      <c r="I126" s="33"/>
      <c r="J126" s="163">
        <f>BK126</f>
        <v>0</v>
      </c>
      <c r="K126" s="33"/>
      <c r="L126" s="36"/>
      <c r="M126" s="75"/>
      <c r="N126" s="164"/>
      <c r="O126" s="76"/>
      <c r="P126" s="165">
        <f>P127+P188</f>
        <v>0</v>
      </c>
      <c r="Q126" s="76"/>
      <c r="R126" s="165">
        <f>R127+R188</f>
        <v>2.7256022499999997</v>
      </c>
      <c r="S126" s="76"/>
      <c r="T126" s="166">
        <f>T127+T188</f>
        <v>25.903799999999997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77</v>
      </c>
      <c r="AU126" s="14" t="s">
        <v>144</v>
      </c>
      <c r="BK126" s="167">
        <f>BK127+BK188</f>
        <v>0</v>
      </c>
    </row>
    <row r="127" spans="1:63" s="12" customFormat="1" ht="25.9" customHeight="1">
      <c r="B127" s="168"/>
      <c r="C127" s="169"/>
      <c r="D127" s="170" t="s">
        <v>77</v>
      </c>
      <c r="E127" s="171" t="s">
        <v>168</v>
      </c>
      <c r="F127" s="171" t="s">
        <v>169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P128+P156+P160+P162+P176+P178+P182</f>
        <v>0</v>
      </c>
      <c r="Q127" s="176"/>
      <c r="R127" s="177">
        <f>R128+R156+R160+R162+R176+R178+R182</f>
        <v>2.7256022499999997</v>
      </c>
      <c r="S127" s="176"/>
      <c r="T127" s="178">
        <f>T128+T156+T160+T162+T176+T178+T182</f>
        <v>25.903799999999997</v>
      </c>
      <c r="AR127" s="179" t="s">
        <v>86</v>
      </c>
      <c r="AT127" s="180" t="s">
        <v>77</v>
      </c>
      <c r="AU127" s="180" t="s">
        <v>78</v>
      </c>
      <c r="AY127" s="179" t="s">
        <v>170</v>
      </c>
      <c r="BK127" s="181">
        <f>BK128+BK156+BK160+BK162+BK176+BK178+BK182</f>
        <v>0</v>
      </c>
    </row>
    <row r="128" spans="1:63" s="12" customFormat="1" ht="22.9" customHeight="1">
      <c r="B128" s="168"/>
      <c r="C128" s="169"/>
      <c r="D128" s="170" t="s">
        <v>77</v>
      </c>
      <c r="E128" s="182" t="s">
        <v>86</v>
      </c>
      <c r="F128" s="182" t="s">
        <v>171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SUM(P129:P155)</f>
        <v>0</v>
      </c>
      <c r="Q128" s="176"/>
      <c r="R128" s="177">
        <f>SUM(R129:R155)</f>
        <v>0.83880407999999995</v>
      </c>
      <c r="S128" s="176"/>
      <c r="T128" s="178">
        <f>SUM(T129:T155)</f>
        <v>0</v>
      </c>
      <c r="AR128" s="179" t="s">
        <v>86</v>
      </c>
      <c r="AT128" s="180" t="s">
        <v>77</v>
      </c>
      <c r="AU128" s="180" t="s">
        <v>86</v>
      </c>
      <c r="AY128" s="179" t="s">
        <v>170</v>
      </c>
      <c r="BK128" s="181">
        <f>SUM(BK129:BK155)</f>
        <v>0</v>
      </c>
    </row>
    <row r="129" spans="1:65" s="2" customFormat="1" ht="24.2" customHeight="1">
      <c r="A129" s="31"/>
      <c r="B129" s="32"/>
      <c r="C129" s="184" t="s">
        <v>86</v>
      </c>
      <c r="D129" s="184" t="s">
        <v>172</v>
      </c>
      <c r="E129" s="185" t="s">
        <v>1372</v>
      </c>
      <c r="F129" s="186" t="s">
        <v>1373</v>
      </c>
      <c r="G129" s="187" t="s">
        <v>217</v>
      </c>
      <c r="H129" s="188">
        <v>7.8</v>
      </c>
      <c r="I129" s="189"/>
      <c r="J129" s="190">
        <f t="shared" ref="J129:J155" si="0">ROUND(I129*H129,2)</f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ref="P129:P155" si="1">O129*H129</f>
        <v>0</v>
      </c>
      <c r="Q129" s="194">
        <v>3.6900000000000002E-2</v>
      </c>
      <c r="R129" s="194">
        <f t="shared" ref="R129:R155" si="2">Q129*H129</f>
        <v>0.28782000000000002</v>
      </c>
      <c r="S129" s="194">
        <v>0</v>
      </c>
      <c r="T129" s="195">
        <f t="shared" ref="T129:T155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ref="BE129:BE155" si="4">IF(N129="základní",J129,0)</f>
        <v>0</v>
      </c>
      <c r="BF129" s="197">
        <f t="shared" ref="BF129:BF155" si="5">IF(N129="snížená",J129,0)</f>
        <v>0</v>
      </c>
      <c r="BG129" s="197">
        <f t="shared" ref="BG129:BG155" si="6">IF(N129="zákl. přenesená",J129,0)</f>
        <v>0</v>
      </c>
      <c r="BH129" s="197">
        <f t="shared" ref="BH129:BH155" si="7">IF(N129="sníž. přenesená",J129,0)</f>
        <v>0</v>
      </c>
      <c r="BI129" s="197">
        <f t="shared" ref="BI129:BI155" si="8">IF(N129="nulová",J129,0)</f>
        <v>0</v>
      </c>
      <c r="BJ129" s="14" t="s">
        <v>86</v>
      </c>
      <c r="BK129" s="197">
        <f t="shared" ref="BK129:BK155" si="9">ROUND(I129*H129,2)</f>
        <v>0</v>
      </c>
      <c r="BL129" s="14" t="s">
        <v>176</v>
      </c>
      <c r="BM129" s="196" t="s">
        <v>1970</v>
      </c>
    </row>
    <row r="130" spans="1:65" s="2" customFormat="1" ht="14.45" customHeight="1">
      <c r="A130" s="31"/>
      <c r="B130" s="32"/>
      <c r="C130" s="184" t="s">
        <v>88</v>
      </c>
      <c r="D130" s="184" t="s">
        <v>172</v>
      </c>
      <c r="E130" s="185" t="s">
        <v>1538</v>
      </c>
      <c r="F130" s="186" t="s">
        <v>1539</v>
      </c>
      <c r="G130" s="187" t="s">
        <v>175</v>
      </c>
      <c r="H130" s="188">
        <v>5.25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1971</v>
      </c>
    </row>
    <row r="131" spans="1:65" s="2" customFormat="1" ht="24.2" customHeight="1">
      <c r="A131" s="31"/>
      <c r="B131" s="32"/>
      <c r="C131" s="184" t="s">
        <v>181</v>
      </c>
      <c r="D131" s="184" t="s">
        <v>172</v>
      </c>
      <c r="E131" s="185" t="s">
        <v>1375</v>
      </c>
      <c r="F131" s="186" t="s">
        <v>1376</v>
      </c>
      <c r="G131" s="187" t="s">
        <v>175</v>
      </c>
      <c r="H131" s="188">
        <v>11.7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1972</v>
      </c>
    </row>
    <row r="132" spans="1:65" s="2" customFormat="1" ht="24.2" customHeight="1">
      <c r="A132" s="31"/>
      <c r="B132" s="32"/>
      <c r="C132" s="184" t="s">
        <v>176</v>
      </c>
      <c r="D132" s="184" t="s">
        <v>172</v>
      </c>
      <c r="E132" s="185" t="s">
        <v>1378</v>
      </c>
      <c r="F132" s="186" t="s">
        <v>1379</v>
      </c>
      <c r="G132" s="187" t="s">
        <v>175</v>
      </c>
      <c r="H132" s="188">
        <v>28.164000000000001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1973</v>
      </c>
    </row>
    <row r="133" spans="1:65" s="2" customFormat="1" ht="24.2" customHeight="1">
      <c r="A133" s="31"/>
      <c r="B133" s="32"/>
      <c r="C133" s="184" t="s">
        <v>188</v>
      </c>
      <c r="D133" s="184" t="s">
        <v>172</v>
      </c>
      <c r="E133" s="185" t="s">
        <v>1381</v>
      </c>
      <c r="F133" s="186" t="s">
        <v>1382</v>
      </c>
      <c r="G133" s="187" t="s">
        <v>175</v>
      </c>
      <c r="H133" s="188">
        <v>14.082000000000001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1974</v>
      </c>
    </row>
    <row r="134" spans="1:65" s="2" customFormat="1" ht="24.2" customHeight="1">
      <c r="A134" s="31"/>
      <c r="B134" s="32"/>
      <c r="C134" s="184" t="s">
        <v>193</v>
      </c>
      <c r="D134" s="184" t="s">
        <v>172</v>
      </c>
      <c r="E134" s="185" t="s">
        <v>1384</v>
      </c>
      <c r="F134" s="186" t="s">
        <v>1385</v>
      </c>
      <c r="G134" s="187" t="s">
        <v>175</v>
      </c>
      <c r="H134" s="188">
        <v>50.694000000000003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1975</v>
      </c>
    </row>
    <row r="135" spans="1:65" s="2" customFormat="1" ht="24.2" customHeight="1">
      <c r="A135" s="31"/>
      <c r="B135" s="32"/>
      <c r="C135" s="184" t="s">
        <v>199</v>
      </c>
      <c r="D135" s="184" t="s">
        <v>172</v>
      </c>
      <c r="E135" s="185" t="s">
        <v>1387</v>
      </c>
      <c r="F135" s="186" t="s">
        <v>1388</v>
      </c>
      <c r="G135" s="187" t="s">
        <v>175</v>
      </c>
      <c r="H135" s="188">
        <v>25.347000000000001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1976</v>
      </c>
    </row>
    <row r="136" spans="1:65" s="2" customFormat="1" ht="14.45" customHeight="1">
      <c r="A136" s="31"/>
      <c r="B136" s="32"/>
      <c r="C136" s="184" t="s">
        <v>204</v>
      </c>
      <c r="D136" s="184" t="s">
        <v>172</v>
      </c>
      <c r="E136" s="185" t="s">
        <v>1390</v>
      </c>
      <c r="F136" s="186" t="s">
        <v>1391</v>
      </c>
      <c r="G136" s="187" t="s">
        <v>175</v>
      </c>
      <c r="H136" s="188">
        <v>33.795999999999999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1.0460000000000001E-2</v>
      </c>
      <c r="R136" s="194">
        <f t="shared" si="2"/>
        <v>0.35350616000000001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1977</v>
      </c>
    </row>
    <row r="137" spans="1:65" s="2" customFormat="1" ht="14.45" customHeight="1">
      <c r="A137" s="31"/>
      <c r="B137" s="32"/>
      <c r="C137" s="184" t="s">
        <v>209</v>
      </c>
      <c r="D137" s="184" t="s">
        <v>172</v>
      </c>
      <c r="E137" s="185" t="s">
        <v>1551</v>
      </c>
      <c r="F137" s="186" t="s">
        <v>1552</v>
      </c>
      <c r="G137" s="187" t="s">
        <v>196</v>
      </c>
      <c r="H137" s="188">
        <v>200.68799999999999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8.4000000000000003E-4</v>
      </c>
      <c r="R137" s="194">
        <f t="shared" si="2"/>
        <v>0.16857791999999999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1978</v>
      </c>
    </row>
    <row r="138" spans="1:65" s="2" customFormat="1" ht="14.45" customHeight="1">
      <c r="A138" s="31"/>
      <c r="B138" s="32"/>
      <c r="C138" s="184" t="s">
        <v>214</v>
      </c>
      <c r="D138" s="184" t="s">
        <v>172</v>
      </c>
      <c r="E138" s="185" t="s">
        <v>1393</v>
      </c>
      <c r="F138" s="186" t="s">
        <v>1394</v>
      </c>
      <c r="G138" s="187" t="s">
        <v>196</v>
      </c>
      <c r="H138" s="188">
        <v>34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8.4999999999999995E-4</v>
      </c>
      <c r="R138" s="194">
        <f t="shared" si="2"/>
        <v>2.8899999999999999E-2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1979</v>
      </c>
    </row>
    <row r="139" spans="1:65" s="2" customFormat="1" ht="24.2" customHeight="1">
      <c r="A139" s="31"/>
      <c r="B139" s="32"/>
      <c r="C139" s="184" t="s">
        <v>219</v>
      </c>
      <c r="D139" s="184" t="s">
        <v>172</v>
      </c>
      <c r="E139" s="185" t="s">
        <v>1555</v>
      </c>
      <c r="F139" s="186" t="s">
        <v>1556</v>
      </c>
      <c r="G139" s="187" t="s">
        <v>196</v>
      </c>
      <c r="H139" s="188">
        <v>200.68799999999999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1980</v>
      </c>
    </row>
    <row r="140" spans="1:65" s="2" customFormat="1" ht="24.2" customHeight="1">
      <c r="A140" s="31"/>
      <c r="B140" s="32"/>
      <c r="C140" s="184" t="s">
        <v>225</v>
      </c>
      <c r="D140" s="184" t="s">
        <v>172</v>
      </c>
      <c r="E140" s="185" t="s">
        <v>1396</v>
      </c>
      <c r="F140" s="186" t="s">
        <v>1397</v>
      </c>
      <c r="G140" s="187" t="s">
        <v>196</v>
      </c>
      <c r="H140" s="188">
        <v>34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1981</v>
      </c>
    </row>
    <row r="141" spans="1:65" s="2" customFormat="1" ht="24.2" customHeight="1">
      <c r="A141" s="31"/>
      <c r="B141" s="32"/>
      <c r="C141" s="184" t="s">
        <v>229</v>
      </c>
      <c r="D141" s="184" t="s">
        <v>172</v>
      </c>
      <c r="E141" s="185" t="s">
        <v>1559</v>
      </c>
      <c r="F141" s="186" t="s">
        <v>1560</v>
      </c>
      <c r="G141" s="187" t="s">
        <v>175</v>
      </c>
      <c r="H141" s="188">
        <v>39.429000000000002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1982</v>
      </c>
    </row>
    <row r="142" spans="1:65" s="2" customFormat="1" ht="24.2" customHeight="1">
      <c r="A142" s="31"/>
      <c r="B142" s="32"/>
      <c r="C142" s="184" t="s">
        <v>233</v>
      </c>
      <c r="D142" s="184" t="s">
        <v>172</v>
      </c>
      <c r="E142" s="185" t="s">
        <v>1562</v>
      </c>
      <c r="F142" s="186" t="s">
        <v>1563</v>
      </c>
      <c r="G142" s="187" t="s">
        <v>175</v>
      </c>
      <c r="H142" s="188">
        <v>16.898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1983</v>
      </c>
    </row>
    <row r="143" spans="1:65" s="2" customFormat="1" ht="24.2" customHeight="1">
      <c r="A143" s="31"/>
      <c r="B143" s="32"/>
      <c r="C143" s="184" t="s">
        <v>8</v>
      </c>
      <c r="D143" s="184" t="s">
        <v>172</v>
      </c>
      <c r="E143" s="185" t="s">
        <v>1565</v>
      </c>
      <c r="F143" s="186" t="s">
        <v>1566</v>
      </c>
      <c r="G143" s="187" t="s">
        <v>175</v>
      </c>
      <c r="H143" s="188">
        <v>5.25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1984</v>
      </c>
    </row>
    <row r="144" spans="1:65" s="2" customFormat="1" ht="24.2" customHeight="1">
      <c r="A144" s="31"/>
      <c r="B144" s="32"/>
      <c r="C144" s="184" t="s">
        <v>241</v>
      </c>
      <c r="D144" s="184" t="s">
        <v>172</v>
      </c>
      <c r="E144" s="185" t="s">
        <v>1405</v>
      </c>
      <c r="F144" s="186" t="s">
        <v>1406</v>
      </c>
      <c r="G144" s="187" t="s">
        <v>175</v>
      </c>
      <c r="H144" s="188">
        <v>62.426000000000002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1985</v>
      </c>
    </row>
    <row r="145" spans="1:65" s="2" customFormat="1" ht="24.2" customHeight="1">
      <c r="A145" s="31"/>
      <c r="B145" s="32"/>
      <c r="C145" s="184" t="s">
        <v>245</v>
      </c>
      <c r="D145" s="184" t="s">
        <v>172</v>
      </c>
      <c r="E145" s="185" t="s">
        <v>178</v>
      </c>
      <c r="F145" s="186" t="s">
        <v>179</v>
      </c>
      <c r="G145" s="187" t="s">
        <v>175</v>
      </c>
      <c r="H145" s="188">
        <v>39.905999999999999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1986</v>
      </c>
    </row>
    <row r="146" spans="1:65" s="2" customFormat="1" ht="24.2" customHeight="1">
      <c r="A146" s="31"/>
      <c r="B146" s="32"/>
      <c r="C146" s="184" t="s">
        <v>249</v>
      </c>
      <c r="D146" s="184" t="s">
        <v>172</v>
      </c>
      <c r="E146" s="185" t="s">
        <v>182</v>
      </c>
      <c r="F146" s="186" t="s">
        <v>183</v>
      </c>
      <c r="G146" s="187" t="s">
        <v>175</v>
      </c>
      <c r="H146" s="188">
        <v>359.154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1987</v>
      </c>
    </row>
    <row r="147" spans="1:65" s="2" customFormat="1" ht="24.2" customHeight="1">
      <c r="A147" s="31"/>
      <c r="B147" s="32"/>
      <c r="C147" s="184" t="s">
        <v>253</v>
      </c>
      <c r="D147" s="184" t="s">
        <v>172</v>
      </c>
      <c r="E147" s="185" t="s">
        <v>1410</v>
      </c>
      <c r="F147" s="186" t="s">
        <v>1411</v>
      </c>
      <c r="G147" s="187" t="s">
        <v>175</v>
      </c>
      <c r="H147" s="188">
        <v>33.795999999999999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1988</v>
      </c>
    </row>
    <row r="148" spans="1:65" s="2" customFormat="1" ht="24.2" customHeight="1">
      <c r="A148" s="31"/>
      <c r="B148" s="32"/>
      <c r="C148" s="184" t="s">
        <v>257</v>
      </c>
      <c r="D148" s="184" t="s">
        <v>172</v>
      </c>
      <c r="E148" s="185" t="s">
        <v>1413</v>
      </c>
      <c r="F148" s="186" t="s">
        <v>1414</v>
      </c>
      <c r="G148" s="187" t="s">
        <v>175</v>
      </c>
      <c r="H148" s="188">
        <v>304.16399999999999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1989</v>
      </c>
    </row>
    <row r="149" spans="1:65" s="2" customFormat="1" ht="14.45" customHeight="1">
      <c r="A149" s="31"/>
      <c r="B149" s="32"/>
      <c r="C149" s="184" t="s">
        <v>7</v>
      </c>
      <c r="D149" s="184" t="s">
        <v>172</v>
      </c>
      <c r="E149" s="185" t="s">
        <v>1416</v>
      </c>
      <c r="F149" s="186" t="s">
        <v>1417</v>
      </c>
      <c r="G149" s="187" t="s">
        <v>175</v>
      </c>
      <c r="H149" s="188">
        <v>31.213000000000001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1990</v>
      </c>
    </row>
    <row r="150" spans="1:65" s="2" customFormat="1" ht="14.45" customHeight="1">
      <c r="A150" s="31"/>
      <c r="B150" s="32"/>
      <c r="C150" s="184" t="s">
        <v>268</v>
      </c>
      <c r="D150" s="184" t="s">
        <v>172</v>
      </c>
      <c r="E150" s="185" t="s">
        <v>185</v>
      </c>
      <c r="F150" s="186" t="s">
        <v>186</v>
      </c>
      <c r="G150" s="187" t="s">
        <v>175</v>
      </c>
      <c r="H150" s="188">
        <v>117.904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1991</v>
      </c>
    </row>
    <row r="151" spans="1:65" s="2" customFormat="1" ht="24.2" customHeight="1">
      <c r="A151" s="31"/>
      <c r="B151" s="32"/>
      <c r="C151" s="184" t="s">
        <v>272</v>
      </c>
      <c r="D151" s="184" t="s">
        <v>172</v>
      </c>
      <c r="E151" s="185" t="s">
        <v>189</v>
      </c>
      <c r="F151" s="186" t="s">
        <v>190</v>
      </c>
      <c r="G151" s="187" t="s">
        <v>191</v>
      </c>
      <c r="H151" s="188">
        <v>73.701999999999998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1992</v>
      </c>
    </row>
    <row r="152" spans="1:65" s="2" customFormat="1" ht="24.2" customHeight="1">
      <c r="A152" s="31"/>
      <c r="B152" s="32"/>
      <c r="C152" s="184" t="s">
        <v>276</v>
      </c>
      <c r="D152" s="184" t="s">
        <v>172</v>
      </c>
      <c r="E152" s="185" t="s">
        <v>1421</v>
      </c>
      <c r="F152" s="186" t="s">
        <v>1422</v>
      </c>
      <c r="G152" s="187" t="s">
        <v>175</v>
      </c>
      <c r="H152" s="188">
        <v>62.427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176</v>
      </c>
      <c r="AT152" s="196" t="s">
        <v>172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1993</v>
      </c>
    </row>
    <row r="153" spans="1:65" s="2" customFormat="1" ht="14.45" customHeight="1">
      <c r="A153" s="31"/>
      <c r="B153" s="32"/>
      <c r="C153" s="198" t="s">
        <v>282</v>
      </c>
      <c r="D153" s="198" t="s">
        <v>210</v>
      </c>
      <c r="E153" s="199" t="s">
        <v>1424</v>
      </c>
      <c r="F153" s="200" t="s">
        <v>1425</v>
      </c>
      <c r="G153" s="201" t="s">
        <v>191</v>
      </c>
      <c r="H153" s="202">
        <v>62.427999999999997</v>
      </c>
      <c r="I153" s="203"/>
      <c r="J153" s="204">
        <f t="shared" si="0"/>
        <v>0</v>
      </c>
      <c r="K153" s="205"/>
      <c r="L153" s="206"/>
      <c r="M153" s="207" t="s">
        <v>1</v>
      </c>
      <c r="N153" s="208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204</v>
      </c>
      <c r="AT153" s="196" t="s">
        <v>210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1994</v>
      </c>
    </row>
    <row r="154" spans="1:65" s="2" customFormat="1" ht="24.2" customHeight="1">
      <c r="A154" s="31"/>
      <c r="B154" s="32"/>
      <c r="C154" s="184" t="s">
        <v>290</v>
      </c>
      <c r="D154" s="184" t="s">
        <v>172</v>
      </c>
      <c r="E154" s="185" t="s">
        <v>1427</v>
      </c>
      <c r="F154" s="186" t="s">
        <v>1428</v>
      </c>
      <c r="G154" s="187" t="s">
        <v>175</v>
      </c>
      <c r="H154" s="188">
        <v>35.406999999999996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43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176</v>
      </c>
      <c r="AT154" s="196" t="s">
        <v>172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176</v>
      </c>
      <c r="BM154" s="196" t="s">
        <v>1995</v>
      </c>
    </row>
    <row r="155" spans="1:65" s="2" customFormat="1" ht="14.45" customHeight="1">
      <c r="A155" s="31"/>
      <c r="B155" s="32"/>
      <c r="C155" s="198" t="s">
        <v>295</v>
      </c>
      <c r="D155" s="198" t="s">
        <v>210</v>
      </c>
      <c r="E155" s="199" t="s">
        <v>1430</v>
      </c>
      <c r="F155" s="200" t="s">
        <v>1431</v>
      </c>
      <c r="G155" s="201" t="s">
        <v>191</v>
      </c>
      <c r="H155" s="202">
        <v>70.813999999999993</v>
      </c>
      <c r="I155" s="203"/>
      <c r="J155" s="204">
        <f t="shared" si="0"/>
        <v>0</v>
      </c>
      <c r="K155" s="205"/>
      <c r="L155" s="206"/>
      <c r="M155" s="207" t="s">
        <v>1</v>
      </c>
      <c r="N155" s="208" t="s">
        <v>43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204</v>
      </c>
      <c r="AT155" s="196" t="s">
        <v>210</v>
      </c>
      <c r="AU155" s="196" t="s">
        <v>88</v>
      </c>
      <c r="AY155" s="14" t="s">
        <v>170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86</v>
      </c>
      <c r="BK155" s="197">
        <f t="shared" si="9"/>
        <v>0</v>
      </c>
      <c r="BL155" s="14" t="s">
        <v>176</v>
      </c>
      <c r="BM155" s="196" t="s">
        <v>1996</v>
      </c>
    </row>
    <row r="156" spans="1:65" s="12" customFormat="1" ht="22.9" customHeight="1">
      <c r="B156" s="168"/>
      <c r="C156" s="169"/>
      <c r="D156" s="170" t="s">
        <v>77</v>
      </c>
      <c r="E156" s="182" t="s">
        <v>176</v>
      </c>
      <c r="F156" s="182" t="s">
        <v>1436</v>
      </c>
      <c r="G156" s="169"/>
      <c r="H156" s="169"/>
      <c r="I156" s="172"/>
      <c r="J156" s="183">
        <f>BK156</f>
        <v>0</v>
      </c>
      <c r="K156" s="169"/>
      <c r="L156" s="174"/>
      <c r="M156" s="175"/>
      <c r="N156" s="176"/>
      <c r="O156" s="176"/>
      <c r="P156" s="177">
        <f>SUM(P157:P159)</f>
        <v>0</v>
      </c>
      <c r="Q156" s="176"/>
      <c r="R156" s="177">
        <f>SUM(R157:R159)</f>
        <v>0.68553600000000003</v>
      </c>
      <c r="S156" s="176"/>
      <c r="T156" s="178">
        <f>SUM(T157:T159)</f>
        <v>0</v>
      </c>
      <c r="AR156" s="179" t="s">
        <v>86</v>
      </c>
      <c r="AT156" s="180" t="s">
        <v>77</v>
      </c>
      <c r="AU156" s="180" t="s">
        <v>86</v>
      </c>
      <c r="AY156" s="179" t="s">
        <v>170</v>
      </c>
      <c r="BK156" s="181">
        <f>SUM(BK157:BK159)</f>
        <v>0</v>
      </c>
    </row>
    <row r="157" spans="1:65" s="2" customFormat="1" ht="24.2" customHeight="1">
      <c r="A157" s="31"/>
      <c r="B157" s="32"/>
      <c r="C157" s="184" t="s">
        <v>422</v>
      </c>
      <c r="D157" s="184" t="s">
        <v>172</v>
      </c>
      <c r="E157" s="185" t="s">
        <v>1437</v>
      </c>
      <c r="F157" s="186" t="s">
        <v>1438</v>
      </c>
      <c r="G157" s="187" t="s">
        <v>175</v>
      </c>
      <c r="H157" s="188">
        <v>7.0810000000000004</v>
      </c>
      <c r="I157" s="189"/>
      <c r="J157" s="190">
        <f>ROUND(I157*H157,2)</f>
        <v>0</v>
      </c>
      <c r="K157" s="191"/>
      <c r="L157" s="36"/>
      <c r="M157" s="192" t="s">
        <v>1</v>
      </c>
      <c r="N157" s="193" t="s">
        <v>43</v>
      </c>
      <c r="O157" s="68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176</v>
      </c>
      <c r="AT157" s="196" t="s">
        <v>172</v>
      </c>
      <c r="AU157" s="196" t="s">
        <v>88</v>
      </c>
      <c r="AY157" s="14" t="s">
        <v>170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4" t="s">
        <v>86</v>
      </c>
      <c r="BK157" s="197">
        <f>ROUND(I157*H157,2)</f>
        <v>0</v>
      </c>
      <c r="BL157" s="14" t="s">
        <v>176</v>
      </c>
      <c r="BM157" s="196" t="s">
        <v>1997</v>
      </c>
    </row>
    <row r="158" spans="1:65" s="2" customFormat="1" ht="24.2" customHeight="1">
      <c r="A158" s="31"/>
      <c r="B158" s="32"/>
      <c r="C158" s="184" t="s">
        <v>426</v>
      </c>
      <c r="D158" s="184" t="s">
        <v>172</v>
      </c>
      <c r="E158" s="185" t="s">
        <v>1585</v>
      </c>
      <c r="F158" s="186" t="s">
        <v>1586</v>
      </c>
      <c r="G158" s="187" t="s">
        <v>175</v>
      </c>
      <c r="H158" s="188">
        <v>0.3</v>
      </c>
      <c r="I158" s="189"/>
      <c r="J158" s="190">
        <f>ROUND(I158*H158,2)</f>
        <v>0</v>
      </c>
      <c r="K158" s="191"/>
      <c r="L158" s="36"/>
      <c r="M158" s="192" t="s">
        <v>1</v>
      </c>
      <c r="N158" s="193" t="s">
        <v>43</v>
      </c>
      <c r="O158" s="68"/>
      <c r="P158" s="194">
        <f>O158*H158</f>
        <v>0</v>
      </c>
      <c r="Q158" s="194">
        <v>2.234</v>
      </c>
      <c r="R158" s="194">
        <f>Q158*H158</f>
        <v>0.67020000000000002</v>
      </c>
      <c r="S158" s="194">
        <v>0</v>
      </c>
      <c r="T158" s="19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176</v>
      </c>
      <c r="AT158" s="196" t="s">
        <v>172</v>
      </c>
      <c r="AU158" s="196" t="s">
        <v>88</v>
      </c>
      <c r="AY158" s="14" t="s">
        <v>170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4" t="s">
        <v>86</v>
      </c>
      <c r="BK158" s="197">
        <f>ROUND(I158*H158,2)</f>
        <v>0</v>
      </c>
      <c r="BL158" s="14" t="s">
        <v>176</v>
      </c>
      <c r="BM158" s="196" t="s">
        <v>1998</v>
      </c>
    </row>
    <row r="159" spans="1:65" s="2" customFormat="1" ht="14.45" customHeight="1">
      <c r="A159" s="31"/>
      <c r="B159" s="32"/>
      <c r="C159" s="184" t="s">
        <v>430</v>
      </c>
      <c r="D159" s="184" t="s">
        <v>172</v>
      </c>
      <c r="E159" s="185" t="s">
        <v>1588</v>
      </c>
      <c r="F159" s="186" t="s">
        <v>1589</v>
      </c>
      <c r="G159" s="187" t="s">
        <v>196</v>
      </c>
      <c r="H159" s="188">
        <v>2.4</v>
      </c>
      <c r="I159" s="189"/>
      <c r="J159" s="190">
        <f>ROUND(I159*H159,2)</f>
        <v>0</v>
      </c>
      <c r="K159" s="191"/>
      <c r="L159" s="36"/>
      <c r="M159" s="192" t="s">
        <v>1</v>
      </c>
      <c r="N159" s="193" t="s">
        <v>43</v>
      </c>
      <c r="O159" s="68"/>
      <c r="P159" s="194">
        <f>O159*H159</f>
        <v>0</v>
      </c>
      <c r="Q159" s="194">
        <v>6.3899999999999998E-3</v>
      </c>
      <c r="R159" s="194">
        <f>Q159*H159</f>
        <v>1.5335999999999999E-2</v>
      </c>
      <c r="S159" s="194">
        <v>0</v>
      </c>
      <c r="T159" s="19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176</v>
      </c>
      <c r="AT159" s="196" t="s">
        <v>172</v>
      </c>
      <c r="AU159" s="196" t="s">
        <v>88</v>
      </c>
      <c r="AY159" s="14" t="s">
        <v>170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4" t="s">
        <v>86</v>
      </c>
      <c r="BK159" s="197">
        <f>ROUND(I159*H159,2)</f>
        <v>0</v>
      </c>
      <c r="BL159" s="14" t="s">
        <v>176</v>
      </c>
      <c r="BM159" s="196" t="s">
        <v>1999</v>
      </c>
    </row>
    <row r="160" spans="1:65" s="12" customFormat="1" ht="22.9" customHeight="1">
      <c r="B160" s="168"/>
      <c r="C160" s="169"/>
      <c r="D160" s="170" t="s">
        <v>77</v>
      </c>
      <c r="E160" s="182" t="s">
        <v>188</v>
      </c>
      <c r="F160" s="182" t="s">
        <v>224</v>
      </c>
      <c r="G160" s="169"/>
      <c r="H160" s="169"/>
      <c r="I160" s="172"/>
      <c r="J160" s="183">
        <f>BK160</f>
        <v>0</v>
      </c>
      <c r="K160" s="169"/>
      <c r="L160" s="174"/>
      <c r="M160" s="175"/>
      <c r="N160" s="176"/>
      <c r="O160" s="176"/>
      <c r="P160" s="177">
        <f>P161</f>
        <v>0</v>
      </c>
      <c r="Q160" s="176"/>
      <c r="R160" s="177">
        <f>R161</f>
        <v>0</v>
      </c>
      <c r="S160" s="176"/>
      <c r="T160" s="178">
        <f>T161</f>
        <v>0</v>
      </c>
      <c r="AR160" s="179" t="s">
        <v>86</v>
      </c>
      <c r="AT160" s="180" t="s">
        <v>77</v>
      </c>
      <c r="AU160" s="180" t="s">
        <v>86</v>
      </c>
      <c r="AY160" s="179" t="s">
        <v>170</v>
      </c>
      <c r="BK160" s="181">
        <f>BK161</f>
        <v>0</v>
      </c>
    </row>
    <row r="161" spans="1:65" s="2" customFormat="1" ht="14.45" customHeight="1">
      <c r="A161" s="31"/>
      <c r="B161" s="32"/>
      <c r="C161" s="184" t="s">
        <v>434</v>
      </c>
      <c r="D161" s="184" t="s">
        <v>172</v>
      </c>
      <c r="E161" s="185" t="s">
        <v>1591</v>
      </c>
      <c r="F161" s="186" t="s">
        <v>1592</v>
      </c>
      <c r="G161" s="187" t="s">
        <v>196</v>
      </c>
      <c r="H161" s="188">
        <v>49.814999999999998</v>
      </c>
      <c r="I161" s="189"/>
      <c r="J161" s="190">
        <f>ROUND(I161*H161,2)</f>
        <v>0</v>
      </c>
      <c r="K161" s="191"/>
      <c r="L161" s="36"/>
      <c r="M161" s="192" t="s">
        <v>1</v>
      </c>
      <c r="N161" s="193" t="s">
        <v>43</v>
      </c>
      <c r="O161" s="68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176</v>
      </c>
      <c r="AT161" s="196" t="s">
        <v>172</v>
      </c>
      <c r="AU161" s="196" t="s">
        <v>88</v>
      </c>
      <c r="AY161" s="14" t="s">
        <v>170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4" t="s">
        <v>86</v>
      </c>
      <c r="BK161" s="197">
        <f>ROUND(I161*H161,2)</f>
        <v>0</v>
      </c>
      <c r="BL161" s="14" t="s">
        <v>176</v>
      </c>
      <c r="BM161" s="196" t="s">
        <v>2000</v>
      </c>
    </row>
    <row r="162" spans="1:65" s="12" customFormat="1" ht="22.9" customHeight="1">
      <c r="B162" s="168"/>
      <c r="C162" s="169"/>
      <c r="D162" s="170" t="s">
        <v>77</v>
      </c>
      <c r="E162" s="182" t="s">
        <v>204</v>
      </c>
      <c r="F162" s="182" t="s">
        <v>763</v>
      </c>
      <c r="G162" s="169"/>
      <c r="H162" s="169"/>
      <c r="I162" s="172"/>
      <c r="J162" s="183">
        <f>BK162</f>
        <v>0</v>
      </c>
      <c r="K162" s="169"/>
      <c r="L162" s="174"/>
      <c r="M162" s="175"/>
      <c r="N162" s="176"/>
      <c r="O162" s="176"/>
      <c r="P162" s="177">
        <f>SUM(P163:P175)</f>
        <v>0</v>
      </c>
      <c r="Q162" s="176"/>
      <c r="R162" s="177">
        <f>SUM(R163:R175)</f>
        <v>1.2012621699999999</v>
      </c>
      <c r="S162" s="176"/>
      <c r="T162" s="178">
        <f>SUM(T163:T175)</f>
        <v>0</v>
      </c>
      <c r="AR162" s="179" t="s">
        <v>86</v>
      </c>
      <c r="AT162" s="180" t="s">
        <v>77</v>
      </c>
      <c r="AU162" s="180" t="s">
        <v>86</v>
      </c>
      <c r="AY162" s="179" t="s">
        <v>170</v>
      </c>
      <c r="BK162" s="181">
        <f>SUM(BK163:BK175)</f>
        <v>0</v>
      </c>
    </row>
    <row r="163" spans="1:65" s="2" customFormat="1" ht="24.2" customHeight="1">
      <c r="A163" s="31"/>
      <c r="B163" s="32"/>
      <c r="C163" s="184" t="s">
        <v>438</v>
      </c>
      <c r="D163" s="184" t="s">
        <v>172</v>
      </c>
      <c r="E163" s="185" t="s">
        <v>2001</v>
      </c>
      <c r="F163" s="186" t="s">
        <v>2002</v>
      </c>
      <c r="G163" s="187" t="s">
        <v>207</v>
      </c>
      <c r="H163" s="188">
        <v>4</v>
      </c>
      <c r="I163" s="189"/>
      <c r="J163" s="190">
        <f t="shared" ref="J163:J175" si="10">ROUND(I163*H163,2)</f>
        <v>0</v>
      </c>
      <c r="K163" s="191"/>
      <c r="L163" s="36"/>
      <c r="M163" s="192" t="s">
        <v>1</v>
      </c>
      <c r="N163" s="193" t="s">
        <v>43</v>
      </c>
      <c r="O163" s="68"/>
      <c r="P163" s="194">
        <f t="shared" ref="P163:P175" si="11">O163*H163</f>
        <v>0</v>
      </c>
      <c r="Q163" s="194">
        <v>2.1000000000000001E-4</v>
      </c>
      <c r="R163" s="194">
        <f t="shared" ref="R163:R175" si="12">Q163*H163</f>
        <v>8.4000000000000003E-4</v>
      </c>
      <c r="S163" s="194">
        <v>0</v>
      </c>
      <c r="T163" s="195">
        <f t="shared" ref="T163:T175" si="13"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176</v>
      </c>
      <c r="AT163" s="196" t="s">
        <v>172</v>
      </c>
      <c r="AU163" s="196" t="s">
        <v>88</v>
      </c>
      <c r="AY163" s="14" t="s">
        <v>170</v>
      </c>
      <c r="BE163" s="197">
        <f t="shared" ref="BE163:BE175" si="14">IF(N163="základní",J163,0)</f>
        <v>0</v>
      </c>
      <c r="BF163" s="197">
        <f t="shared" ref="BF163:BF175" si="15">IF(N163="snížená",J163,0)</f>
        <v>0</v>
      </c>
      <c r="BG163" s="197">
        <f t="shared" ref="BG163:BG175" si="16">IF(N163="zákl. přenesená",J163,0)</f>
        <v>0</v>
      </c>
      <c r="BH163" s="197">
        <f t="shared" ref="BH163:BH175" si="17">IF(N163="sníž. přenesená",J163,0)</f>
        <v>0</v>
      </c>
      <c r="BI163" s="197">
        <f t="shared" ref="BI163:BI175" si="18">IF(N163="nulová",J163,0)</f>
        <v>0</v>
      </c>
      <c r="BJ163" s="14" t="s">
        <v>86</v>
      </c>
      <c r="BK163" s="197">
        <f t="shared" ref="BK163:BK175" si="19">ROUND(I163*H163,2)</f>
        <v>0</v>
      </c>
      <c r="BL163" s="14" t="s">
        <v>176</v>
      </c>
      <c r="BM163" s="196" t="s">
        <v>2003</v>
      </c>
    </row>
    <row r="164" spans="1:65" s="2" customFormat="1" ht="14.45" customHeight="1">
      <c r="A164" s="31"/>
      <c r="B164" s="32"/>
      <c r="C164" s="198" t="s">
        <v>442</v>
      </c>
      <c r="D164" s="198" t="s">
        <v>210</v>
      </c>
      <c r="E164" s="199" t="s">
        <v>2004</v>
      </c>
      <c r="F164" s="200" t="s">
        <v>2005</v>
      </c>
      <c r="G164" s="201" t="s">
        <v>207</v>
      </c>
      <c r="H164" s="202">
        <v>4</v>
      </c>
      <c r="I164" s="203"/>
      <c r="J164" s="204">
        <f t="shared" si="10"/>
        <v>0</v>
      </c>
      <c r="K164" s="205"/>
      <c r="L164" s="206"/>
      <c r="M164" s="207" t="s">
        <v>1</v>
      </c>
      <c r="N164" s="208" t="s">
        <v>43</v>
      </c>
      <c r="O164" s="68"/>
      <c r="P164" s="194">
        <f t="shared" si="11"/>
        <v>0</v>
      </c>
      <c r="Q164" s="194">
        <v>6.0000000000000001E-3</v>
      </c>
      <c r="R164" s="194">
        <f t="shared" si="12"/>
        <v>2.4E-2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204</v>
      </c>
      <c r="AT164" s="196" t="s">
        <v>210</v>
      </c>
      <c r="AU164" s="196" t="s">
        <v>88</v>
      </c>
      <c r="AY164" s="14" t="s">
        <v>170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86</v>
      </c>
      <c r="BK164" s="197">
        <f t="shared" si="19"/>
        <v>0</v>
      </c>
      <c r="BL164" s="14" t="s">
        <v>176</v>
      </c>
      <c r="BM164" s="196" t="s">
        <v>2006</v>
      </c>
    </row>
    <row r="165" spans="1:65" s="2" customFormat="1" ht="24.2" customHeight="1">
      <c r="A165" s="31"/>
      <c r="B165" s="32"/>
      <c r="C165" s="184" t="s">
        <v>446</v>
      </c>
      <c r="D165" s="184" t="s">
        <v>172</v>
      </c>
      <c r="E165" s="185" t="s">
        <v>2007</v>
      </c>
      <c r="F165" s="186" t="s">
        <v>2008</v>
      </c>
      <c r="G165" s="187" t="s">
        <v>217</v>
      </c>
      <c r="H165" s="188">
        <v>70.739999999999995</v>
      </c>
      <c r="I165" s="189"/>
      <c r="J165" s="190">
        <f t="shared" si="10"/>
        <v>0</v>
      </c>
      <c r="K165" s="191"/>
      <c r="L165" s="36"/>
      <c r="M165" s="192" t="s">
        <v>1</v>
      </c>
      <c r="N165" s="193" t="s">
        <v>43</v>
      </c>
      <c r="O165" s="68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176</v>
      </c>
      <c r="AT165" s="196" t="s">
        <v>172</v>
      </c>
      <c r="AU165" s="196" t="s">
        <v>88</v>
      </c>
      <c r="AY165" s="14" t="s">
        <v>170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86</v>
      </c>
      <c r="BK165" s="197">
        <f t="shared" si="19"/>
        <v>0</v>
      </c>
      <c r="BL165" s="14" t="s">
        <v>176</v>
      </c>
      <c r="BM165" s="196" t="s">
        <v>2009</v>
      </c>
    </row>
    <row r="166" spans="1:65" s="2" customFormat="1" ht="24.2" customHeight="1">
      <c r="A166" s="31"/>
      <c r="B166" s="32"/>
      <c r="C166" s="198" t="s">
        <v>450</v>
      </c>
      <c r="D166" s="198" t="s">
        <v>210</v>
      </c>
      <c r="E166" s="199" t="s">
        <v>2010</v>
      </c>
      <c r="F166" s="200" t="s">
        <v>2011</v>
      </c>
      <c r="G166" s="201" t="s">
        <v>217</v>
      </c>
      <c r="H166" s="202">
        <v>71.801000000000002</v>
      </c>
      <c r="I166" s="203"/>
      <c r="J166" s="204">
        <f t="shared" si="10"/>
        <v>0</v>
      </c>
      <c r="K166" s="205"/>
      <c r="L166" s="206"/>
      <c r="M166" s="207" t="s">
        <v>1</v>
      </c>
      <c r="N166" s="208" t="s">
        <v>43</v>
      </c>
      <c r="O166" s="68"/>
      <c r="P166" s="194">
        <f t="shared" si="11"/>
        <v>0</v>
      </c>
      <c r="Q166" s="194">
        <v>3.14E-3</v>
      </c>
      <c r="R166" s="194">
        <f t="shared" si="12"/>
        <v>0.22545514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204</v>
      </c>
      <c r="AT166" s="196" t="s">
        <v>210</v>
      </c>
      <c r="AU166" s="196" t="s">
        <v>88</v>
      </c>
      <c r="AY166" s="14" t="s">
        <v>170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86</v>
      </c>
      <c r="BK166" s="197">
        <f t="shared" si="19"/>
        <v>0</v>
      </c>
      <c r="BL166" s="14" t="s">
        <v>176</v>
      </c>
      <c r="BM166" s="196" t="s">
        <v>2012</v>
      </c>
    </row>
    <row r="167" spans="1:65" s="2" customFormat="1" ht="14.45" customHeight="1">
      <c r="A167" s="31"/>
      <c r="B167" s="32"/>
      <c r="C167" s="198" t="s">
        <v>454</v>
      </c>
      <c r="D167" s="198" t="s">
        <v>210</v>
      </c>
      <c r="E167" s="199" t="s">
        <v>2013</v>
      </c>
      <c r="F167" s="200" t="s">
        <v>2014</v>
      </c>
      <c r="G167" s="201" t="s">
        <v>207</v>
      </c>
      <c r="H167" s="202">
        <v>1.0149999999999999</v>
      </c>
      <c r="I167" s="203"/>
      <c r="J167" s="204">
        <f t="shared" si="10"/>
        <v>0</v>
      </c>
      <c r="K167" s="205"/>
      <c r="L167" s="206"/>
      <c r="M167" s="207" t="s">
        <v>1</v>
      </c>
      <c r="N167" s="208" t="s">
        <v>43</v>
      </c>
      <c r="O167" s="68"/>
      <c r="P167" s="194">
        <f t="shared" si="11"/>
        <v>0</v>
      </c>
      <c r="Q167" s="194">
        <v>1.4E-3</v>
      </c>
      <c r="R167" s="194">
        <f t="shared" si="12"/>
        <v>1.421E-3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204</v>
      </c>
      <c r="AT167" s="196" t="s">
        <v>210</v>
      </c>
      <c r="AU167" s="196" t="s">
        <v>88</v>
      </c>
      <c r="AY167" s="14" t="s">
        <v>170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86</v>
      </c>
      <c r="BK167" s="197">
        <f t="shared" si="19"/>
        <v>0</v>
      </c>
      <c r="BL167" s="14" t="s">
        <v>176</v>
      </c>
      <c r="BM167" s="196" t="s">
        <v>2015</v>
      </c>
    </row>
    <row r="168" spans="1:65" s="2" customFormat="1" ht="14.45" customHeight="1">
      <c r="A168" s="31"/>
      <c r="B168" s="32"/>
      <c r="C168" s="198" t="s">
        <v>299</v>
      </c>
      <c r="D168" s="198" t="s">
        <v>210</v>
      </c>
      <c r="E168" s="199" t="s">
        <v>2016</v>
      </c>
      <c r="F168" s="200" t="s">
        <v>2017</v>
      </c>
      <c r="G168" s="201" t="s">
        <v>207</v>
      </c>
      <c r="H168" s="202">
        <v>4.0599999999999996</v>
      </c>
      <c r="I168" s="203"/>
      <c r="J168" s="204">
        <f t="shared" si="10"/>
        <v>0</v>
      </c>
      <c r="K168" s="205"/>
      <c r="L168" s="206"/>
      <c r="M168" s="207" t="s">
        <v>1</v>
      </c>
      <c r="N168" s="208" t="s">
        <v>43</v>
      </c>
      <c r="O168" s="68"/>
      <c r="P168" s="194">
        <f t="shared" si="11"/>
        <v>0</v>
      </c>
      <c r="Q168" s="194">
        <v>1.4E-3</v>
      </c>
      <c r="R168" s="194">
        <f t="shared" si="12"/>
        <v>5.6839999999999998E-3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204</v>
      </c>
      <c r="AT168" s="196" t="s">
        <v>210</v>
      </c>
      <c r="AU168" s="196" t="s">
        <v>88</v>
      </c>
      <c r="AY168" s="14" t="s">
        <v>170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86</v>
      </c>
      <c r="BK168" s="197">
        <f t="shared" si="19"/>
        <v>0</v>
      </c>
      <c r="BL168" s="14" t="s">
        <v>176</v>
      </c>
      <c r="BM168" s="196" t="s">
        <v>2018</v>
      </c>
    </row>
    <row r="169" spans="1:65" s="2" customFormat="1" ht="14.45" customHeight="1">
      <c r="A169" s="31"/>
      <c r="B169" s="32"/>
      <c r="C169" s="184" t="s">
        <v>303</v>
      </c>
      <c r="D169" s="184" t="s">
        <v>172</v>
      </c>
      <c r="E169" s="185" t="s">
        <v>2019</v>
      </c>
      <c r="F169" s="186" t="s">
        <v>2020</v>
      </c>
      <c r="G169" s="187" t="s">
        <v>207</v>
      </c>
      <c r="H169" s="188">
        <v>7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43</v>
      </c>
      <c r="O169" s="68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176</v>
      </c>
      <c r="AT169" s="196" t="s">
        <v>172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2021</v>
      </c>
    </row>
    <row r="170" spans="1:65" s="2" customFormat="1" ht="14.45" customHeight="1">
      <c r="A170" s="31"/>
      <c r="B170" s="32"/>
      <c r="C170" s="198" t="s">
        <v>307</v>
      </c>
      <c r="D170" s="198" t="s">
        <v>210</v>
      </c>
      <c r="E170" s="199" t="s">
        <v>2022</v>
      </c>
      <c r="F170" s="200" t="s">
        <v>2023</v>
      </c>
      <c r="G170" s="201" t="s">
        <v>207</v>
      </c>
      <c r="H170" s="202">
        <v>7</v>
      </c>
      <c r="I170" s="203"/>
      <c r="J170" s="204">
        <f t="shared" si="10"/>
        <v>0</v>
      </c>
      <c r="K170" s="205"/>
      <c r="L170" s="206"/>
      <c r="M170" s="207" t="s">
        <v>1</v>
      </c>
      <c r="N170" s="208" t="s">
        <v>43</v>
      </c>
      <c r="O170" s="68"/>
      <c r="P170" s="194">
        <f t="shared" si="11"/>
        <v>0</v>
      </c>
      <c r="Q170" s="194">
        <v>7.2000000000000005E-4</v>
      </c>
      <c r="R170" s="194">
        <f t="shared" si="12"/>
        <v>5.0400000000000002E-3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204</v>
      </c>
      <c r="AT170" s="196" t="s">
        <v>210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2024</v>
      </c>
    </row>
    <row r="171" spans="1:65" s="2" customFormat="1" ht="14.45" customHeight="1">
      <c r="A171" s="31"/>
      <c r="B171" s="32"/>
      <c r="C171" s="184" t="s">
        <v>311</v>
      </c>
      <c r="D171" s="184" t="s">
        <v>172</v>
      </c>
      <c r="E171" s="185" t="s">
        <v>2025</v>
      </c>
      <c r="F171" s="186" t="s">
        <v>2026</v>
      </c>
      <c r="G171" s="187" t="s">
        <v>217</v>
      </c>
      <c r="H171" s="188">
        <v>70.739999999999995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43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176</v>
      </c>
      <c r="AT171" s="196" t="s">
        <v>172</v>
      </c>
      <c r="AU171" s="196" t="s">
        <v>88</v>
      </c>
      <c r="AY171" s="14" t="s">
        <v>170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86</v>
      </c>
      <c r="BK171" s="197">
        <f t="shared" si="19"/>
        <v>0</v>
      </c>
      <c r="BL171" s="14" t="s">
        <v>176</v>
      </c>
      <c r="BM171" s="196" t="s">
        <v>2027</v>
      </c>
    </row>
    <row r="172" spans="1:65" s="2" customFormat="1" ht="24.2" customHeight="1">
      <c r="A172" s="31"/>
      <c r="B172" s="32"/>
      <c r="C172" s="184" t="s">
        <v>463</v>
      </c>
      <c r="D172" s="184" t="s">
        <v>172</v>
      </c>
      <c r="E172" s="185" t="s">
        <v>2028</v>
      </c>
      <c r="F172" s="186" t="s">
        <v>2029</v>
      </c>
      <c r="G172" s="187" t="s">
        <v>217</v>
      </c>
      <c r="H172" s="188">
        <v>70.739999999999995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43</v>
      </c>
      <c r="O172" s="68"/>
      <c r="P172" s="194">
        <f t="shared" si="11"/>
        <v>0</v>
      </c>
      <c r="Q172" s="194">
        <v>0</v>
      </c>
      <c r="R172" s="194">
        <f t="shared" si="12"/>
        <v>0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176</v>
      </c>
      <c r="AT172" s="196" t="s">
        <v>172</v>
      </c>
      <c r="AU172" s="196" t="s">
        <v>88</v>
      </c>
      <c r="AY172" s="14" t="s">
        <v>170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86</v>
      </c>
      <c r="BK172" s="197">
        <f t="shared" si="19"/>
        <v>0</v>
      </c>
      <c r="BL172" s="14" t="s">
        <v>176</v>
      </c>
      <c r="BM172" s="196" t="s">
        <v>2030</v>
      </c>
    </row>
    <row r="173" spans="1:65" s="2" customFormat="1" ht="24.2" customHeight="1">
      <c r="A173" s="31"/>
      <c r="B173" s="32"/>
      <c r="C173" s="184" t="s">
        <v>465</v>
      </c>
      <c r="D173" s="184" t="s">
        <v>172</v>
      </c>
      <c r="E173" s="185" t="s">
        <v>2031</v>
      </c>
      <c r="F173" s="186" t="s">
        <v>2032</v>
      </c>
      <c r="G173" s="187" t="s">
        <v>207</v>
      </c>
      <c r="H173" s="188">
        <v>2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43</v>
      </c>
      <c r="O173" s="68"/>
      <c r="P173" s="194">
        <f t="shared" si="11"/>
        <v>0</v>
      </c>
      <c r="Q173" s="194">
        <v>0.46009</v>
      </c>
      <c r="R173" s="194">
        <f t="shared" si="12"/>
        <v>0.92018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176</v>
      </c>
      <c r="AT173" s="196" t="s">
        <v>172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176</v>
      </c>
      <c r="BM173" s="196" t="s">
        <v>2033</v>
      </c>
    </row>
    <row r="174" spans="1:65" s="2" customFormat="1" ht="14.45" customHeight="1">
      <c r="A174" s="31"/>
      <c r="B174" s="32"/>
      <c r="C174" s="184" t="s">
        <v>469</v>
      </c>
      <c r="D174" s="184" t="s">
        <v>172</v>
      </c>
      <c r="E174" s="185" t="s">
        <v>2034</v>
      </c>
      <c r="F174" s="186" t="s">
        <v>2035</v>
      </c>
      <c r="G174" s="187" t="s">
        <v>217</v>
      </c>
      <c r="H174" s="188">
        <v>75.777000000000001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43</v>
      </c>
      <c r="O174" s="68"/>
      <c r="P174" s="194">
        <f t="shared" si="11"/>
        <v>0</v>
      </c>
      <c r="Q174" s="194">
        <v>1.9000000000000001E-4</v>
      </c>
      <c r="R174" s="194">
        <f t="shared" si="12"/>
        <v>1.4397630000000002E-2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176</v>
      </c>
      <c r="AT174" s="196" t="s">
        <v>172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176</v>
      </c>
      <c r="BM174" s="196" t="s">
        <v>2036</v>
      </c>
    </row>
    <row r="175" spans="1:65" s="2" customFormat="1" ht="14.45" customHeight="1">
      <c r="A175" s="31"/>
      <c r="B175" s="32"/>
      <c r="C175" s="184" t="s">
        <v>473</v>
      </c>
      <c r="D175" s="184" t="s">
        <v>172</v>
      </c>
      <c r="E175" s="185" t="s">
        <v>1492</v>
      </c>
      <c r="F175" s="186" t="s">
        <v>1493</v>
      </c>
      <c r="G175" s="187" t="s">
        <v>217</v>
      </c>
      <c r="H175" s="188">
        <v>70.739999999999995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43</v>
      </c>
      <c r="O175" s="68"/>
      <c r="P175" s="194">
        <f t="shared" si="11"/>
        <v>0</v>
      </c>
      <c r="Q175" s="194">
        <v>6.0000000000000002E-5</v>
      </c>
      <c r="R175" s="194">
        <f t="shared" si="12"/>
        <v>4.2443999999999997E-3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176</v>
      </c>
      <c r="AT175" s="196" t="s">
        <v>172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176</v>
      </c>
      <c r="BM175" s="196" t="s">
        <v>2037</v>
      </c>
    </row>
    <row r="176" spans="1:65" s="12" customFormat="1" ht="22.9" customHeight="1">
      <c r="B176" s="168"/>
      <c r="C176" s="169"/>
      <c r="D176" s="170" t="s">
        <v>77</v>
      </c>
      <c r="E176" s="182" t="s">
        <v>209</v>
      </c>
      <c r="F176" s="182" t="s">
        <v>237</v>
      </c>
      <c r="G176" s="169"/>
      <c r="H176" s="169"/>
      <c r="I176" s="172"/>
      <c r="J176" s="183">
        <f>BK176</f>
        <v>0</v>
      </c>
      <c r="K176" s="169"/>
      <c r="L176" s="174"/>
      <c r="M176" s="175"/>
      <c r="N176" s="176"/>
      <c r="O176" s="176"/>
      <c r="P176" s="177">
        <f>P177</f>
        <v>0</v>
      </c>
      <c r="Q176" s="176"/>
      <c r="R176" s="177">
        <f>R177</f>
        <v>0</v>
      </c>
      <c r="S176" s="176"/>
      <c r="T176" s="178">
        <f>T177</f>
        <v>0</v>
      </c>
      <c r="AR176" s="179" t="s">
        <v>86</v>
      </c>
      <c r="AT176" s="180" t="s">
        <v>77</v>
      </c>
      <c r="AU176" s="180" t="s">
        <v>86</v>
      </c>
      <c r="AY176" s="179" t="s">
        <v>170</v>
      </c>
      <c r="BK176" s="181">
        <f>BK177</f>
        <v>0</v>
      </c>
    </row>
    <row r="177" spans="1:65" s="2" customFormat="1" ht="14.45" customHeight="1">
      <c r="A177" s="31"/>
      <c r="B177" s="32"/>
      <c r="C177" s="184" t="s">
        <v>477</v>
      </c>
      <c r="D177" s="184" t="s">
        <v>172</v>
      </c>
      <c r="E177" s="185" t="s">
        <v>2038</v>
      </c>
      <c r="F177" s="186" t="s">
        <v>2039</v>
      </c>
      <c r="G177" s="187" t="s">
        <v>264</v>
      </c>
      <c r="H177" s="188">
        <v>4.5</v>
      </c>
      <c r="I177" s="189"/>
      <c r="J177" s="190">
        <f>ROUND(I177*H177,2)</f>
        <v>0</v>
      </c>
      <c r="K177" s="191"/>
      <c r="L177" s="36"/>
      <c r="M177" s="192" t="s">
        <v>1</v>
      </c>
      <c r="N177" s="193" t="s">
        <v>43</v>
      </c>
      <c r="O177" s="68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176</v>
      </c>
      <c r="AT177" s="196" t="s">
        <v>172</v>
      </c>
      <c r="AU177" s="196" t="s">
        <v>88</v>
      </c>
      <c r="AY177" s="14" t="s">
        <v>170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4" t="s">
        <v>86</v>
      </c>
      <c r="BK177" s="197">
        <f>ROUND(I177*H177,2)</f>
        <v>0</v>
      </c>
      <c r="BL177" s="14" t="s">
        <v>176</v>
      </c>
      <c r="BM177" s="196" t="s">
        <v>2040</v>
      </c>
    </row>
    <row r="178" spans="1:65" s="12" customFormat="1" ht="22.9" customHeight="1">
      <c r="B178" s="168"/>
      <c r="C178" s="169"/>
      <c r="D178" s="170" t="s">
        <v>77</v>
      </c>
      <c r="E178" s="182" t="s">
        <v>1297</v>
      </c>
      <c r="F178" s="182" t="s">
        <v>1504</v>
      </c>
      <c r="G178" s="169"/>
      <c r="H178" s="169"/>
      <c r="I178" s="172"/>
      <c r="J178" s="183">
        <f>BK178</f>
        <v>0</v>
      </c>
      <c r="K178" s="169"/>
      <c r="L178" s="174"/>
      <c r="M178" s="175"/>
      <c r="N178" s="176"/>
      <c r="O178" s="176"/>
      <c r="P178" s="177">
        <f>SUM(P179:P181)</f>
        <v>0</v>
      </c>
      <c r="Q178" s="176"/>
      <c r="R178" s="177">
        <f>SUM(R179:R181)</f>
        <v>0</v>
      </c>
      <c r="S178" s="176"/>
      <c r="T178" s="178">
        <f>SUM(T179:T181)</f>
        <v>25.903799999999997</v>
      </c>
      <c r="AR178" s="179" t="s">
        <v>86</v>
      </c>
      <c r="AT178" s="180" t="s">
        <v>77</v>
      </c>
      <c r="AU178" s="180" t="s">
        <v>86</v>
      </c>
      <c r="AY178" s="179" t="s">
        <v>170</v>
      </c>
      <c r="BK178" s="181">
        <f>SUM(BK179:BK181)</f>
        <v>0</v>
      </c>
    </row>
    <row r="179" spans="1:65" s="2" customFormat="1" ht="24.2" customHeight="1">
      <c r="A179" s="31"/>
      <c r="B179" s="32"/>
      <c r="C179" s="184" t="s">
        <v>479</v>
      </c>
      <c r="D179" s="184" t="s">
        <v>172</v>
      </c>
      <c r="E179" s="185" t="s">
        <v>1505</v>
      </c>
      <c r="F179" s="186" t="s">
        <v>1506</v>
      </c>
      <c r="G179" s="187" t="s">
        <v>196</v>
      </c>
      <c r="H179" s="188">
        <v>49.814999999999998</v>
      </c>
      <c r="I179" s="189"/>
      <c r="J179" s="190">
        <f>ROUND(I179*H179,2)</f>
        <v>0</v>
      </c>
      <c r="K179" s="191"/>
      <c r="L179" s="36"/>
      <c r="M179" s="192" t="s">
        <v>1</v>
      </c>
      <c r="N179" s="193" t="s">
        <v>43</v>
      </c>
      <c r="O179" s="68"/>
      <c r="P179" s="194">
        <f>O179*H179</f>
        <v>0</v>
      </c>
      <c r="Q179" s="194">
        <v>0</v>
      </c>
      <c r="R179" s="194">
        <f>Q179*H179</f>
        <v>0</v>
      </c>
      <c r="S179" s="194">
        <v>0.3</v>
      </c>
      <c r="T179" s="195">
        <f>S179*H179</f>
        <v>14.944499999999998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176</v>
      </c>
      <c r="AT179" s="196" t="s">
        <v>172</v>
      </c>
      <c r="AU179" s="196" t="s">
        <v>88</v>
      </c>
      <c r="AY179" s="14" t="s">
        <v>170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4" t="s">
        <v>86</v>
      </c>
      <c r="BK179" s="197">
        <f>ROUND(I179*H179,2)</f>
        <v>0</v>
      </c>
      <c r="BL179" s="14" t="s">
        <v>176</v>
      </c>
      <c r="BM179" s="196" t="s">
        <v>2041</v>
      </c>
    </row>
    <row r="180" spans="1:65" s="2" customFormat="1" ht="24.2" customHeight="1">
      <c r="A180" s="31"/>
      <c r="B180" s="32"/>
      <c r="C180" s="184" t="s">
        <v>481</v>
      </c>
      <c r="D180" s="184" t="s">
        <v>172</v>
      </c>
      <c r="E180" s="185" t="s">
        <v>1508</v>
      </c>
      <c r="F180" s="186" t="s">
        <v>1509</v>
      </c>
      <c r="G180" s="187" t="s">
        <v>196</v>
      </c>
      <c r="H180" s="188">
        <v>49.814999999999998</v>
      </c>
      <c r="I180" s="189"/>
      <c r="J180" s="190">
        <f>ROUND(I180*H180,2)</f>
        <v>0</v>
      </c>
      <c r="K180" s="191"/>
      <c r="L180" s="36"/>
      <c r="M180" s="192" t="s">
        <v>1</v>
      </c>
      <c r="N180" s="193" t="s">
        <v>43</v>
      </c>
      <c r="O180" s="68"/>
      <c r="P180" s="194">
        <f>O180*H180</f>
        <v>0</v>
      </c>
      <c r="Q180" s="194">
        <v>0</v>
      </c>
      <c r="R180" s="194">
        <f>Q180*H180</f>
        <v>0</v>
      </c>
      <c r="S180" s="194">
        <v>0.22</v>
      </c>
      <c r="T180" s="195">
        <f>S180*H180</f>
        <v>10.959299999999999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176</v>
      </c>
      <c r="AT180" s="196" t="s">
        <v>172</v>
      </c>
      <c r="AU180" s="196" t="s">
        <v>88</v>
      </c>
      <c r="AY180" s="14" t="s">
        <v>170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4" t="s">
        <v>86</v>
      </c>
      <c r="BK180" s="197">
        <f>ROUND(I180*H180,2)</f>
        <v>0</v>
      </c>
      <c r="BL180" s="14" t="s">
        <v>176</v>
      </c>
      <c r="BM180" s="196" t="s">
        <v>2042</v>
      </c>
    </row>
    <row r="181" spans="1:65" s="2" customFormat="1" ht="14.45" customHeight="1">
      <c r="A181" s="31"/>
      <c r="B181" s="32"/>
      <c r="C181" s="184" t="s">
        <v>485</v>
      </c>
      <c r="D181" s="184" t="s">
        <v>172</v>
      </c>
      <c r="E181" s="185" t="s">
        <v>1495</v>
      </c>
      <c r="F181" s="186" t="s">
        <v>1496</v>
      </c>
      <c r="G181" s="187" t="s">
        <v>217</v>
      </c>
      <c r="H181" s="188">
        <v>57.034999999999997</v>
      </c>
      <c r="I181" s="189"/>
      <c r="J181" s="190">
        <f>ROUND(I181*H181,2)</f>
        <v>0</v>
      </c>
      <c r="K181" s="191"/>
      <c r="L181" s="36"/>
      <c r="M181" s="192" t="s">
        <v>1</v>
      </c>
      <c r="N181" s="193" t="s">
        <v>43</v>
      </c>
      <c r="O181" s="68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176</v>
      </c>
      <c r="AT181" s="196" t="s">
        <v>172</v>
      </c>
      <c r="AU181" s="196" t="s">
        <v>88</v>
      </c>
      <c r="AY181" s="14" t="s">
        <v>170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4" t="s">
        <v>86</v>
      </c>
      <c r="BK181" s="197">
        <f>ROUND(I181*H181,2)</f>
        <v>0</v>
      </c>
      <c r="BL181" s="14" t="s">
        <v>176</v>
      </c>
      <c r="BM181" s="196" t="s">
        <v>2043</v>
      </c>
    </row>
    <row r="182" spans="1:65" s="12" customFormat="1" ht="22.9" customHeight="1">
      <c r="B182" s="168"/>
      <c r="C182" s="169"/>
      <c r="D182" s="170" t="s">
        <v>77</v>
      </c>
      <c r="E182" s="182" t="s">
        <v>1306</v>
      </c>
      <c r="F182" s="182" t="s">
        <v>281</v>
      </c>
      <c r="G182" s="169"/>
      <c r="H182" s="169"/>
      <c r="I182" s="172"/>
      <c r="J182" s="183">
        <f>BK182</f>
        <v>0</v>
      </c>
      <c r="K182" s="169"/>
      <c r="L182" s="174"/>
      <c r="M182" s="175"/>
      <c r="N182" s="176"/>
      <c r="O182" s="176"/>
      <c r="P182" s="177">
        <f>SUM(P183:P187)</f>
        <v>0</v>
      </c>
      <c r="Q182" s="176"/>
      <c r="R182" s="177">
        <f>SUM(R183:R187)</f>
        <v>0</v>
      </c>
      <c r="S182" s="176"/>
      <c r="T182" s="178">
        <f>SUM(T183:T187)</f>
        <v>0</v>
      </c>
      <c r="AR182" s="179" t="s">
        <v>86</v>
      </c>
      <c r="AT182" s="180" t="s">
        <v>77</v>
      </c>
      <c r="AU182" s="180" t="s">
        <v>86</v>
      </c>
      <c r="AY182" s="179" t="s">
        <v>170</v>
      </c>
      <c r="BK182" s="181">
        <f>SUM(BK183:BK187)</f>
        <v>0</v>
      </c>
    </row>
    <row r="183" spans="1:65" s="2" customFormat="1" ht="14.45" customHeight="1">
      <c r="A183" s="31"/>
      <c r="B183" s="32"/>
      <c r="C183" s="184" t="s">
        <v>489</v>
      </c>
      <c r="D183" s="184" t="s">
        <v>172</v>
      </c>
      <c r="E183" s="185" t="s">
        <v>273</v>
      </c>
      <c r="F183" s="186" t="s">
        <v>274</v>
      </c>
      <c r="G183" s="187" t="s">
        <v>191</v>
      </c>
      <c r="H183" s="188">
        <v>25.904</v>
      </c>
      <c r="I183" s="189"/>
      <c r="J183" s="190">
        <f>ROUND(I183*H183,2)</f>
        <v>0</v>
      </c>
      <c r="K183" s="191"/>
      <c r="L183" s="36"/>
      <c r="M183" s="192" t="s">
        <v>1</v>
      </c>
      <c r="N183" s="193" t="s">
        <v>43</v>
      </c>
      <c r="O183" s="68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176</v>
      </c>
      <c r="AT183" s="196" t="s">
        <v>172</v>
      </c>
      <c r="AU183" s="196" t="s">
        <v>88</v>
      </c>
      <c r="AY183" s="14" t="s">
        <v>170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4" t="s">
        <v>86</v>
      </c>
      <c r="BK183" s="197">
        <f>ROUND(I183*H183,2)</f>
        <v>0</v>
      </c>
      <c r="BL183" s="14" t="s">
        <v>176</v>
      </c>
      <c r="BM183" s="196" t="s">
        <v>2044</v>
      </c>
    </row>
    <row r="184" spans="1:65" s="2" customFormat="1" ht="24.2" customHeight="1">
      <c r="A184" s="31"/>
      <c r="B184" s="32"/>
      <c r="C184" s="184" t="s">
        <v>579</v>
      </c>
      <c r="D184" s="184" t="s">
        <v>172</v>
      </c>
      <c r="E184" s="185" t="s">
        <v>277</v>
      </c>
      <c r="F184" s="186" t="s">
        <v>278</v>
      </c>
      <c r="G184" s="187" t="s">
        <v>191</v>
      </c>
      <c r="H184" s="188">
        <v>466.27199999999999</v>
      </c>
      <c r="I184" s="189"/>
      <c r="J184" s="190">
        <f>ROUND(I184*H184,2)</f>
        <v>0</v>
      </c>
      <c r="K184" s="191"/>
      <c r="L184" s="36"/>
      <c r="M184" s="192" t="s">
        <v>1</v>
      </c>
      <c r="N184" s="193" t="s">
        <v>43</v>
      </c>
      <c r="O184" s="68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176</v>
      </c>
      <c r="AT184" s="196" t="s">
        <v>172</v>
      </c>
      <c r="AU184" s="196" t="s">
        <v>88</v>
      </c>
      <c r="AY184" s="14" t="s">
        <v>170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4" t="s">
        <v>86</v>
      </c>
      <c r="BK184" s="197">
        <f>ROUND(I184*H184,2)</f>
        <v>0</v>
      </c>
      <c r="BL184" s="14" t="s">
        <v>176</v>
      </c>
      <c r="BM184" s="196" t="s">
        <v>2045</v>
      </c>
    </row>
    <row r="185" spans="1:65" s="2" customFormat="1" ht="24.2" customHeight="1">
      <c r="A185" s="31"/>
      <c r="B185" s="32"/>
      <c r="C185" s="184" t="s">
        <v>583</v>
      </c>
      <c r="D185" s="184" t="s">
        <v>172</v>
      </c>
      <c r="E185" s="185" t="s">
        <v>466</v>
      </c>
      <c r="F185" s="186" t="s">
        <v>1513</v>
      </c>
      <c r="G185" s="187" t="s">
        <v>191</v>
      </c>
      <c r="H185" s="188">
        <v>10.959</v>
      </c>
      <c r="I185" s="189"/>
      <c r="J185" s="190">
        <f>ROUND(I185*H185,2)</f>
        <v>0</v>
      </c>
      <c r="K185" s="191"/>
      <c r="L185" s="36"/>
      <c r="M185" s="192" t="s">
        <v>1</v>
      </c>
      <c r="N185" s="193" t="s">
        <v>43</v>
      </c>
      <c r="O185" s="68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176</v>
      </c>
      <c r="AT185" s="196" t="s">
        <v>172</v>
      </c>
      <c r="AU185" s="196" t="s">
        <v>88</v>
      </c>
      <c r="AY185" s="14" t="s">
        <v>170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4" t="s">
        <v>86</v>
      </c>
      <c r="BK185" s="197">
        <f>ROUND(I185*H185,2)</f>
        <v>0</v>
      </c>
      <c r="BL185" s="14" t="s">
        <v>176</v>
      </c>
      <c r="BM185" s="196" t="s">
        <v>2046</v>
      </c>
    </row>
    <row r="186" spans="1:65" s="2" customFormat="1" ht="24.2" customHeight="1">
      <c r="A186" s="31"/>
      <c r="B186" s="32"/>
      <c r="C186" s="184" t="s">
        <v>493</v>
      </c>
      <c r="D186" s="184" t="s">
        <v>172</v>
      </c>
      <c r="E186" s="185" t="s">
        <v>470</v>
      </c>
      <c r="F186" s="186" t="s">
        <v>1515</v>
      </c>
      <c r="G186" s="187" t="s">
        <v>191</v>
      </c>
      <c r="H186" s="188">
        <v>14.945</v>
      </c>
      <c r="I186" s="189"/>
      <c r="J186" s="190">
        <f>ROUND(I186*H186,2)</f>
        <v>0</v>
      </c>
      <c r="K186" s="191"/>
      <c r="L186" s="36"/>
      <c r="M186" s="192" t="s">
        <v>1</v>
      </c>
      <c r="N186" s="193" t="s">
        <v>43</v>
      </c>
      <c r="O186" s="68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176</v>
      </c>
      <c r="AT186" s="196" t="s">
        <v>172</v>
      </c>
      <c r="AU186" s="196" t="s">
        <v>88</v>
      </c>
      <c r="AY186" s="14" t="s">
        <v>170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4" t="s">
        <v>86</v>
      </c>
      <c r="BK186" s="197">
        <f>ROUND(I186*H186,2)</f>
        <v>0</v>
      </c>
      <c r="BL186" s="14" t="s">
        <v>176</v>
      </c>
      <c r="BM186" s="196" t="s">
        <v>2047</v>
      </c>
    </row>
    <row r="187" spans="1:65" s="2" customFormat="1" ht="24.2" customHeight="1">
      <c r="A187" s="31"/>
      <c r="B187" s="32"/>
      <c r="C187" s="184" t="s">
        <v>586</v>
      </c>
      <c r="D187" s="184" t="s">
        <v>172</v>
      </c>
      <c r="E187" s="185" t="s">
        <v>1517</v>
      </c>
      <c r="F187" s="186" t="s">
        <v>1518</v>
      </c>
      <c r="G187" s="187" t="s">
        <v>191</v>
      </c>
      <c r="H187" s="188">
        <v>2.726</v>
      </c>
      <c r="I187" s="189"/>
      <c r="J187" s="190">
        <f>ROUND(I187*H187,2)</f>
        <v>0</v>
      </c>
      <c r="K187" s="191"/>
      <c r="L187" s="36"/>
      <c r="M187" s="192" t="s">
        <v>1</v>
      </c>
      <c r="N187" s="193" t="s">
        <v>43</v>
      </c>
      <c r="O187" s="68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176</v>
      </c>
      <c r="AT187" s="196" t="s">
        <v>172</v>
      </c>
      <c r="AU187" s="196" t="s">
        <v>88</v>
      </c>
      <c r="AY187" s="14" t="s">
        <v>170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4" t="s">
        <v>86</v>
      </c>
      <c r="BK187" s="197">
        <f>ROUND(I187*H187,2)</f>
        <v>0</v>
      </c>
      <c r="BL187" s="14" t="s">
        <v>176</v>
      </c>
      <c r="BM187" s="196" t="s">
        <v>2048</v>
      </c>
    </row>
    <row r="188" spans="1:65" s="12" customFormat="1" ht="25.9" customHeight="1">
      <c r="B188" s="168"/>
      <c r="C188" s="169"/>
      <c r="D188" s="170" t="s">
        <v>77</v>
      </c>
      <c r="E188" s="171" t="s">
        <v>286</v>
      </c>
      <c r="F188" s="171" t="s">
        <v>1520</v>
      </c>
      <c r="G188" s="169"/>
      <c r="H188" s="169"/>
      <c r="I188" s="172"/>
      <c r="J188" s="173">
        <f>BK188</f>
        <v>0</v>
      </c>
      <c r="K188" s="169"/>
      <c r="L188" s="174"/>
      <c r="M188" s="175"/>
      <c r="N188" s="176"/>
      <c r="O188" s="176"/>
      <c r="P188" s="177">
        <f>P189</f>
        <v>0</v>
      </c>
      <c r="Q188" s="176"/>
      <c r="R188" s="177">
        <f>R189</f>
        <v>0</v>
      </c>
      <c r="S188" s="176"/>
      <c r="T188" s="178">
        <f>T189</f>
        <v>0</v>
      </c>
      <c r="AR188" s="179" t="s">
        <v>188</v>
      </c>
      <c r="AT188" s="180" t="s">
        <v>77</v>
      </c>
      <c r="AU188" s="180" t="s">
        <v>78</v>
      </c>
      <c r="AY188" s="179" t="s">
        <v>170</v>
      </c>
      <c r="BK188" s="181">
        <f>BK189</f>
        <v>0</v>
      </c>
    </row>
    <row r="189" spans="1:65" s="12" customFormat="1" ht="22.9" customHeight="1">
      <c r="B189" s="168"/>
      <c r="C189" s="169"/>
      <c r="D189" s="170" t="s">
        <v>77</v>
      </c>
      <c r="E189" s="182" t="s">
        <v>288</v>
      </c>
      <c r="F189" s="182" t="s">
        <v>289</v>
      </c>
      <c r="G189" s="169"/>
      <c r="H189" s="169"/>
      <c r="I189" s="172"/>
      <c r="J189" s="183">
        <f>BK189</f>
        <v>0</v>
      </c>
      <c r="K189" s="169"/>
      <c r="L189" s="174"/>
      <c r="M189" s="175"/>
      <c r="N189" s="176"/>
      <c r="O189" s="176"/>
      <c r="P189" s="177">
        <f>SUM(P190:P202)</f>
        <v>0</v>
      </c>
      <c r="Q189" s="176"/>
      <c r="R189" s="177">
        <f>SUM(R190:R202)</f>
        <v>0</v>
      </c>
      <c r="S189" s="176"/>
      <c r="T189" s="178">
        <f>SUM(T190:T202)</f>
        <v>0</v>
      </c>
      <c r="AR189" s="179" t="s">
        <v>188</v>
      </c>
      <c r="AT189" s="180" t="s">
        <v>77</v>
      </c>
      <c r="AU189" s="180" t="s">
        <v>86</v>
      </c>
      <c r="AY189" s="179" t="s">
        <v>170</v>
      </c>
      <c r="BK189" s="181">
        <f>SUM(BK190:BK202)</f>
        <v>0</v>
      </c>
    </row>
    <row r="190" spans="1:65" s="2" customFormat="1" ht="62.65" customHeight="1">
      <c r="A190" s="31"/>
      <c r="B190" s="32"/>
      <c r="C190" s="184" t="s">
        <v>497</v>
      </c>
      <c r="D190" s="184" t="s">
        <v>172</v>
      </c>
      <c r="E190" s="185" t="s">
        <v>291</v>
      </c>
      <c r="F190" s="186" t="s">
        <v>292</v>
      </c>
      <c r="G190" s="187" t="s">
        <v>264</v>
      </c>
      <c r="H190" s="188">
        <v>1</v>
      </c>
      <c r="I190" s="189"/>
      <c r="J190" s="190">
        <f t="shared" ref="J190:J202" si="20">ROUND(I190*H190,2)</f>
        <v>0</v>
      </c>
      <c r="K190" s="191"/>
      <c r="L190" s="36"/>
      <c r="M190" s="192" t="s">
        <v>1</v>
      </c>
      <c r="N190" s="193" t="s">
        <v>43</v>
      </c>
      <c r="O190" s="68"/>
      <c r="P190" s="194">
        <f t="shared" ref="P190:P202" si="21">O190*H190</f>
        <v>0</v>
      </c>
      <c r="Q190" s="194">
        <v>0</v>
      </c>
      <c r="R190" s="194">
        <f t="shared" ref="R190:R202" si="22">Q190*H190</f>
        <v>0</v>
      </c>
      <c r="S190" s="194">
        <v>0</v>
      </c>
      <c r="T190" s="195">
        <f t="shared" ref="T190:T202" si="23"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293</v>
      </c>
      <c r="AT190" s="196" t="s">
        <v>172</v>
      </c>
      <c r="AU190" s="196" t="s">
        <v>88</v>
      </c>
      <c r="AY190" s="14" t="s">
        <v>170</v>
      </c>
      <c r="BE190" s="197">
        <f t="shared" ref="BE190:BE202" si="24">IF(N190="základní",J190,0)</f>
        <v>0</v>
      </c>
      <c r="BF190" s="197">
        <f t="shared" ref="BF190:BF202" si="25">IF(N190="snížená",J190,0)</f>
        <v>0</v>
      </c>
      <c r="BG190" s="197">
        <f t="shared" ref="BG190:BG202" si="26">IF(N190="zákl. přenesená",J190,0)</f>
        <v>0</v>
      </c>
      <c r="BH190" s="197">
        <f t="shared" ref="BH190:BH202" si="27">IF(N190="sníž. přenesená",J190,0)</f>
        <v>0</v>
      </c>
      <c r="BI190" s="197">
        <f t="shared" ref="BI190:BI202" si="28">IF(N190="nulová",J190,0)</f>
        <v>0</v>
      </c>
      <c r="BJ190" s="14" t="s">
        <v>86</v>
      </c>
      <c r="BK190" s="197">
        <f t="shared" ref="BK190:BK202" si="29">ROUND(I190*H190,2)</f>
        <v>0</v>
      </c>
      <c r="BL190" s="14" t="s">
        <v>293</v>
      </c>
      <c r="BM190" s="196" t="s">
        <v>2049</v>
      </c>
    </row>
    <row r="191" spans="1:65" s="2" customFormat="1" ht="49.15" customHeight="1">
      <c r="A191" s="31"/>
      <c r="B191" s="32"/>
      <c r="C191" s="184" t="s">
        <v>589</v>
      </c>
      <c r="D191" s="184" t="s">
        <v>172</v>
      </c>
      <c r="E191" s="185" t="s">
        <v>296</v>
      </c>
      <c r="F191" s="186" t="s">
        <v>297</v>
      </c>
      <c r="G191" s="187" t="s">
        <v>264</v>
      </c>
      <c r="H191" s="188">
        <v>1</v>
      </c>
      <c r="I191" s="189"/>
      <c r="J191" s="190">
        <f t="shared" si="20"/>
        <v>0</v>
      </c>
      <c r="K191" s="191"/>
      <c r="L191" s="36"/>
      <c r="M191" s="192" t="s">
        <v>1</v>
      </c>
      <c r="N191" s="193" t="s">
        <v>43</v>
      </c>
      <c r="O191" s="68"/>
      <c r="P191" s="194">
        <f t="shared" si="21"/>
        <v>0</v>
      </c>
      <c r="Q191" s="194">
        <v>0</v>
      </c>
      <c r="R191" s="194">
        <f t="shared" si="22"/>
        <v>0</v>
      </c>
      <c r="S191" s="194">
        <v>0</v>
      </c>
      <c r="T191" s="195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293</v>
      </c>
      <c r="AT191" s="196" t="s">
        <v>172</v>
      </c>
      <c r="AU191" s="196" t="s">
        <v>88</v>
      </c>
      <c r="AY191" s="14" t="s">
        <v>170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4" t="s">
        <v>86</v>
      </c>
      <c r="BK191" s="197">
        <f t="shared" si="29"/>
        <v>0</v>
      </c>
      <c r="BL191" s="14" t="s">
        <v>293</v>
      </c>
      <c r="BM191" s="196" t="s">
        <v>2050</v>
      </c>
    </row>
    <row r="192" spans="1:65" s="2" customFormat="1" ht="49.15" customHeight="1">
      <c r="A192" s="31"/>
      <c r="B192" s="32"/>
      <c r="C192" s="184" t="s">
        <v>501</v>
      </c>
      <c r="D192" s="184" t="s">
        <v>172</v>
      </c>
      <c r="E192" s="185" t="s">
        <v>482</v>
      </c>
      <c r="F192" s="186" t="s">
        <v>483</v>
      </c>
      <c r="G192" s="187" t="s">
        <v>264</v>
      </c>
      <c r="H192" s="188">
        <v>1</v>
      </c>
      <c r="I192" s="189"/>
      <c r="J192" s="190">
        <f t="shared" si="20"/>
        <v>0</v>
      </c>
      <c r="K192" s="191"/>
      <c r="L192" s="36"/>
      <c r="M192" s="192" t="s">
        <v>1</v>
      </c>
      <c r="N192" s="193" t="s">
        <v>43</v>
      </c>
      <c r="O192" s="68"/>
      <c r="P192" s="194">
        <f t="shared" si="21"/>
        <v>0</v>
      </c>
      <c r="Q192" s="194">
        <v>0</v>
      </c>
      <c r="R192" s="194">
        <f t="shared" si="22"/>
        <v>0</v>
      </c>
      <c r="S192" s="194">
        <v>0</v>
      </c>
      <c r="T192" s="195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293</v>
      </c>
      <c r="AT192" s="196" t="s">
        <v>172</v>
      </c>
      <c r="AU192" s="196" t="s">
        <v>88</v>
      </c>
      <c r="AY192" s="14" t="s">
        <v>170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4" t="s">
        <v>86</v>
      </c>
      <c r="BK192" s="197">
        <f t="shared" si="29"/>
        <v>0</v>
      </c>
      <c r="BL192" s="14" t="s">
        <v>293</v>
      </c>
      <c r="BM192" s="196" t="s">
        <v>2051</v>
      </c>
    </row>
    <row r="193" spans="1:65" s="2" customFormat="1" ht="24.2" customHeight="1">
      <c r="A193" s="31"/>
      <c r="B193" s="32"/>
      <c r="C193" s="184" t="s">
        <v>503</v>
      </c>
      <c r="D193" s="184" t="s">
        <v>172</v>
      </c>
      <c r="E193" s="185" t="s">
        <v>486</v>
      </c>
      <c r="F193" s="186" t="s">
        <v>487</v>
      </c>
      <c r="G193" s="187" t="s">
        <v>264</v>
      </c>
      <c r="H193" s="188">
        <v>1</v>
      </c>
      <c r="I193" s="189"/>
      <c r="J193" s="190">
        <f t="shared" si="20"/>
        <v>0</v>
      </c>
      <c r="K193" s="191"/>
      <c r="L193" s="36"/>
      <c r="M193" s="192" t="s">
        <v>1</v>
      </c>
      <c r="N193" s="193" t="s">
        <v>43</v>
      </c>
      <c r="O193" s="68"/>
      <c r="P193" s="194">
        <f t="shared" si="21"/>
        <v>0</v>
      </c>
      <c r="Q193" s="194">
        <v>0</v>
      </c>
      <c r="R193" s="194">
        <f t="shared" si="22"/>
        <v>0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293</v>
      </c>
      <c r="AT193" s="196" t="s">
        <v>172</v>
      </c>
      <c r="AU193" s="196" t="s">
        <v>88</v>
      </c>
      <c r="AY193" s="14" t="s">
        <v>170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86</v>
      </c>
      <c r="BK193" s="197">
        <f t="shared" si="29"/>
        <v>0</v>
      </c>
      <c r="BL193" s="14" t="s">
        <v>293</v>
      </c>
      <c r="BM193" s="196" t="s">
        <v>2052</v>
      </c>
    </row>
    <row r="194" spans="1:65" s="2" customFormat="1" ht="24.2" customHeight="1">
      <c r="A194" s="31"/>
      <c r="B194" s="32"/>
      <c r="C194" s="184" t="s">
        <v>505</v>
      </c>
      <c r="D194" s="184" t="s">
        <v>172</v>
      </c>
      <c r="E194" s="185" t="s">
        <v>490</v>
      </c>
      <c r="F194" s="186" t="s">
        <v>491</v>
      </c>
      <c r="G194" s="187" t="s">
        <v>264</v>
      </c>
      <c r="H194" s="188">
        <v>1</v>
      </c>
      <c r="I194" s="189"/>
      <c r="J194" s="190">
        <f t="shared" si="20"/>
        <v>0</v>
      </c>
      <c r="K194" s="191"/>
      <c r="L194" s="36"/>
      <c r="M194" s="192" t="s">
        <v>1</v>
      </c>
      <c r="N194" s="193" t="s">
        <v>43</v>
      </c>
      <c r="O194" s="68"/>
      <c r="P194" s="194">
        <f t="shared" si="21"/>
        <v>0</v>
      </c>
      <c r="Q194" s="194">
        <v>0</v>
      </c>
      <c r="R194" s="194">
        <f t="shared" si="22"/>
        <v>0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293</v>
      </c>
      <c r="AT194" s="196" t="s">
        <v>172</v>
      </c>
      <c r="AU194" s="196" t="s">
        <v>88</v>
      </c>
      <c r="AY194" s="14" t="s">
        <v>170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86</v>
      </c>
      <c r="BK194" s="197">
        <f t="shared" si="29"/>
        <v>0</v>
      </c>
      <c r="BL194" s="14" t="s">
        <v>293</v>
      </c>
      <c r="BM194" s="196" t="s">
        <v>2053</v>
      </c>
    </row>
    <row r="195" spans="1:65" s="2" customFormat="1" ht="62.65" customHeight="1">
      <c r="A195" s="31"/>
      <c r="B195" s="32"/>
      <c r="C195" s="184" t="s">
        <v>756</v>
      </c>
      <c r="D195" s="184" t="s">
        <v>172</v>
      </c>
      <c r="E195" s="185" t="s">
        <v>2054</v>
      </c>
      <c r="F195" s="186" t="s">
        <v>2055</v>
      </c>
      <c r="G195" s="187" t="s">
        <v>264</v>
      </c>
      <c r="H195" s="188">
        <v>1</v>
      </c>
      <c r="I195" s="189"/>
      <c r="J195" s="190">
        <f t="shared" si="20"/>
        <v>0</v>
      </c>
      <c r="K195" s="191"/>
      <c r="L195" s="36"/>
      <c r="M195" s="192" t="s">
        <v>1</v>
      </c>
      <c r="N195" s="193" t="s">
        <v>43</v>
      </c>
      <c r="O195" s="68"/>
      <c r="P195" s="194">
        <f t="shared" si="21"/>
        <v>0</v>
      </c>
      <c r="Q195" s="194">
        <v>0</v>
      </c>
      <c r="R195" s="194">
        <f t="shared" si="22"/>
        <v>0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293</v>
      </c>
      <c r="AT195" s="196" t="s">
        <v>172</v>
      </c>
      <c r="AU195" s="196" t="s">
        <v>88</v>
      </c>
      <c r="AY195" s="14" t="s">
        <v>170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86</v>
      </c>
      <c r="BK195" s="197">
        <f t="shared" si="29"/>
        <v>0</v>
      </c>
      <c r="BL195" s="14" t="s">
        <v>293</v>
      </c>
      <c r="BM195" s="196" t="s">
        <v>2056</v>
      </c>
    </row>
    <row r="196" spans="1:65" s="2" customFormat="1" ht="37.9" customHeight="1">
      <c r="A196" s="31"/>
      <c r="B196" s="32"/>
      <c r="C196" s="184" t="s">
        <v>758</v>
      </c>
      <c r="D196" s="184" t="s">
        <v>172</v>
      </c>
      <c r="E196" s="185" t="s">
        <v>494</v>
      </c>
      <c r="F196" s="186" t="s">
        <v>495</v>
      </c>
      <c r="G196" s="187" t="s">
        <v>264</v>
      </c>
      <c r="H196" s="188">
        <v>1</v>
      </c>
      <c r="I196" s="189"/>
      <c r="J196" s="190">
        <f t="shared" si="20"/>
        <v>0</v>
      </c>
      <c r="K196" s="191"/>
      <c r="L196" s="36"/>
      <c r="M196" s="192" t="s">
        <v>1</v>
      </c>
      <c r="N196" s="193" t="s">
        <v>43</v>
      </c>
      <c r="O196" s="68"/>
      <c r="P196" s="194">
        <f t="shared" si="21"/>
        <v>0</v>
      </c>
      <c r="Q196" s="194">
        <v>0</v>
      </c>
      <c r="R196" s="194">
        <f t="shared" si="22"/>
        <v>0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293</v>
      </c>
      <c r="AT196" s="196" t="s">
        <v>172</v>
      </c>
      <c r="AU196" s="196" t="s">
        <v>88</v>
      </c>
      <c r="AY196" s="14" t="s">
        <v>170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86</v>
      </c>
      <c r="BK196" s="197">
        <f t="shared" si="29"/>
        <v>0</v>
      </c>
      <c r="BL196" s="14" t="s">
        <v>293</v>
      </c>
      <c r="BM196" s="196" t="s">
        <v>2057</v>
      </c>
    </row>
    <row r="197" spans="1:65" s="2" customFormat="1" ht="24.2" customHeight="1">
      <c r="A197" s="31"/>
      <c r="B197" s="32"/>
      <c r="C197" s="184" t="s">
        <v>1022</v>
      </c>
      <c r="D197" s="184" t="s">
        <v>172</v>
      </c>
      <c r="E197" s="185" t="s">
        <v>2058</v>
      </c>
      <c r="F197" s="186" t="s">
        <v>2059</v>
      </c>
      <c r="G197" s="187" t="s">
        <v>264</v>
      </c>
      <c r="H197" s="188">
        <v>1</v>
      </c>
      <c r="I197" s="189"/>
      <c r="J197" s="190">
        <f t="shared" si="20"/>
        <v>0</v>
      </c>
      <c r="K197" s="191"/>
      <c r="L197" s="36"/>
      <c r="M197" s="192" t="s">
        <v>1</v>
      </c>
      <c r="N197" s="193" t="s">
        <v>43</v>
      </c>
      <c r="O197" s="68"/>
      <c r="P197" s="194">
        <f t="shared" si="21"/>
        <v>0</v>
      </c>
      <c r="Q197" s="194">
        <v>0</v>
      </c>
      <c r="R197" s="194">
        <f t="shared" si="22"/>
        <v>0</v>
      </c>
      <c r="S197" s="194">
        <v>0</v>
      </c>
      <c r="T197" s="195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293</v>
      </c>
      <c r="AT197" s="196" t="s">
        <v>172</v>
      </c>
      <c r="AU197" s="196" t="s">
        <v>88</v>
      </c>
      <c r="AY197" s="14" t="s">
        <v>170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4" t="s">
        <v>86</v>
      </c>
      <c r="BK197" s="197">
        <f t="shared" si="29"/>
        <v>0</v>
      </c>
      <c r="BL197" s="14" t="s">
        <v>293</v>
      </c>
      <c r="BM197" s="196" t="s">
        <v>2060</v>
      </c>
    </row>
    <row r="198" spans="1:65" s="2" customFormat="1" ht="14.45" customHeight="1">
      <c r="A198" s="31"/>
      <c r="B198" s="32"/>
      <c r="C198" s="184" t="s">
        <v>564</v>
      </c>
      <c r="D198" s="184" t="s">
        <v>172</v>
      </c>
      <c r="E198" s="185" t="s">
        <v>498</v>
      </c>
      <c r="F198" s="186" t="s">
        <v>499</v>
      </c>
      <c r="G198" s="187" t="s">
        <v>264</v>
      </c>
      <c r="H198" s="188">
        <v>1</v>
      </c>
      <c r="I198" s="189"/>
      <c r="J198" s="190">
        <f t="shared" si="20"/>
        <v>0</v>
      </c>
      <c r="K198" s="191"/>
      <c r="L198" s="36"/>
      <c r="M198" s="192" t="s">
        <v>1</v>
      </c>
      <c r="N198" s="193" t="s">
        <v>43</v>
      </c>
      <c r="O198" s="68"/>
      <c r="P198" s="194">
        <f t="shared" si="21"/>
        <v>0</v>
      </c>
      <c r="Q198" s="194">
        <v>0</v>
      </c>
      <c r="R198" s="194">
        <f t="shared" si="22"/>
        <v>0</v>
      </c>
      <c r="S198" s="194">
        <v>0</v>
      </c>
      <c r="T198" s="195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293</v>
      </c>
      <c r="AT198" s="196" t="s">
        <v>172</v>
      </c>
      <c r="AU198" s="196" t="s">
        <v>88</v>
      </c>
      <c r="AY198" s="14" t="s">
        <v>170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4" t="s">
        <v>86</v>
      </c>
      <c r="BK198" s="197">
        <f t="shared" si="29"/>
        <v>0</v>
      </c>
      <c r="BL198" s="14" t="s">
        <v>293</v>
      </c>
      <c r="BM198" s="196" t="s">
        <v>2061</v>
      </c>
    </row>
    <row r="199" spans="1:65" s="2" customFormat="1" ht="37.9" customHeight="1">
      <c r="A199" s="31"/>
      <c r="B199" s="32"/>
      <c r="C199" s="184" t="s">
        <v>593</v>
      </c>
      <c r="D199" s="184" t="s">
        <v>172</v>
      </c>
      <c r="E199" s="185" t="s">
        <v>300</v>
      </c>
      <c r="F199" s="186" t="s">
        <v>301</v>
      </c>
      <c r="G199" s="187" t="s">
        <v>264</v>
      </c>
      <c r="H199" s="188">
        <v>1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43</v>
      </c>
      <c r="O199" s="68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293</v>
      </c>
      <c r="AT199" s="196" t="s">
        <v>172</v>
      </c>
      <c r="AU199" s="196" t="s">
        <v>88</v>
      </c>
      <c r="AY199" s="14" t="s">
        <v>170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86</v>
      </c>
      <c r="BK199" s="197">
        <f t="shared" si="29"/>
        <v>0</v>
      </c>
      <c r="BL199" s="14" t="s">
        <v>293</v>
      </c>
      <c r="BM199" s="196" t="s">
        <v>2062</v>
      </c>
    </row>
    <row r="200" spans="1:65" s="2" customFormat="1" ht="37.9" customHeight="1">
      <c r="A200" s="31"/>
      <c r="B200" s="32"/>
      <c r="C200" s="184" t="s">
        <v>595</v>
      </c>
      <c r="D200" s="184" t="s">
        <v>172</v>
      </c>
      <c r="E200" s="185" t="s">
        <v>304</v>
      </c>
      <c r="F200" s="186" t="s">
        <v>305</v>
      </c>
      <c r="G200" s="187" t="s">
        <v>264</v>
      </c>
      <c r="H200" s="188">
        <v>1</v>
      </c>
      <c r="I200" s="189"/>
      <c r="J200" s="190">
        <f t="shared" si="20"/>
        <v>0</v>
      </c>
      <c r="K200" s="191"/>
      <c r="L200" s="36"/>
      <c r="M200" s="192" t="s">
        <v>1</v>
      </c>
      <c r="N200" s="193" t="s">
        <v>43</v>
      </c>
      <c r="O200" s="68"/>
      <c r="P200" s="194">
        <f t="shared" si="21"/>
        <v>0</v>
      </c>
      <c r="Q200" s="194">
        <v>0</v>
      </c>
      <c r="R200" s="194">
        <f t="shared" si="22"/>
        <v>0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293</v>
      </c>
      <c r="AT200" s="196" t="s">
        <v>172</v>
      </c>
      <c r="AU200" s="196" t="s">
        <v>88</v>
      </c>
      <c r="AY200" s="14" t="s">
        <v>170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86</v>
      </c>
      <c r="BK200" s="197">
        <f t="shared" si="29"/>
        <v>0</v>
      </c>
      <c r="BL200" s="14" t="s">
        <v>293</v>
      </c>
      <c r="BM200" s="196" t="s">
        <v>2063</v>
      </c>
    </row>
    <row r="201" spans="1:65" s="2" customFormat="1" ht="24.2" customHeight="1">
      <c r="A201" s="31"/>
      <c r="B201" s="32"/>
      <c r="C201" s="184" t="s">
        <v>597</v>
      </c>
      <c r="D201" s="184" t="s">
        <v>172</v>
      </c>
      <c r="E201" s="185" t="s">
        <v>308</v>
      </c>
      <c r="F201" s="186" t="s">
        <v>309</v>
      </c>
      <c r="G201" s="187" t="s">
        <v>264</v>
      </c>
      <c r="H201" s="188">
        <v>1</v>
      </c>
      <c r="I201" s="189"/>
      <c r="J201" s="190">
        <f t="shared" si="20"/>
        <v>0</v>
      </c>
      <c r="K201" s="191"/>
      <c r="L201" s="36"/>
      <c r="M201" s="192" t="s">
        <v>1</v>
      </c>
      <c r="N201" s="193" t="s">
        <v>43</v>
      </c>
      <c r="O201" s="68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293</v>
      </c>
      <c r="AT201" s="196" t="s">
        <v>172</v>
      </c>
      <c r="AU201" s="196" t="s">
        <v>88</v>
      </c>
      <c r="AY201" s="14" t="s">
        <v>170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86</v>
      </c>
      <c r="BK201" s="197">
        <f t="shared" si="29"/>
        <v>0</v>
      </c>
      <c r="BL201" s="14" t="s">
        <v>293</v>
      </c>
      <c r="BM201" s="196" t="s">
        <v>2064</v>
      </c>
    </row>
    <row r="202" spans="1:65" s="2" customFormat="1" ht="14.45" customHeight="1">
      <c r="A202" s="31"/>
      <c r="B202" s="32"/>
      <c r="C202" s="184" t="s">
        <v>599</v>
      </c>
      <c r="D202" s="184" t="s">
        <v>172</v>
      </c>
      <c r="E202" s="185" t="s">
        <v>312</v>
      </c>
      <c r="F202" s="186" t="s">
        <v>313</v>
      </c>
      <c r="G202" s="187" t="s">
        <v>264</v>
      </c>
      <c r="H202" s="188">
        <v>1</v>
      </c>
      <c r="I202" s="189"/>
      <c r="J202" s="190">
        <f t="shared" si="20"/>
        <v>0</v>
      </c>
      <c r="K202" s="191"/>
      <c r="L202" s="36"/>
      <c r="M202" s="209" t="s">
        <v>1</v>
      </c>
      <c r="N202" s="210" t="s">
        <v>43</v>
      </c>
      <c r="O202" s="211"/>
      <c r="P202" s="212">
        <f t="shared" si="21"/>
        <v>0</v>
      </c>
      <c r="Q202" s="212">
        <v>0</v>
      </c>
      <c r="R202" s="212">
        <f t="shared" si="22"/>
        <v>0</v>
      </c>
      <c r="S202" s="212">
        <v>0</v>
      </c>
      <c r="T202" s="213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293</v>
      </c>
      <c r="AT202" s="196" t="s">
        <v>172</v>
      </c>
      <c r="AU202" s="196" t="s">
        <v>88</v>
      </c>
      <c r="AY202" s="14" t="s">
        <v>170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4" t="s">
        <v>86</v>
      </c>
      <c r="BK202" s="197">
        <f t="shared" si="29"/>
        <v>0</v>
      </c>
      <c r="BL202" s="14" t="s">
        <v>293</v>
      </c>
      <c r="BM202" s="196" t="s">
        <v>2065</v>
      </c>
    </row>
    <row r="203" spans="1:65" s="2" customFormat="1" ht="6.95" customHeight="1">
      <c r="A203" s="3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36"/>
      <c r="M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</row>
  </sheetData>
  <sheetProtection algorithmName="SHA-512" hashValue="VuIhqz30+nLwelTG/TCUDlp3Wr1hKl3kltWVLxttauDfKInkJzxko0FfvHsmM8foNz0P2hII6MyMP8tKkSaGzQ==" saltValue="X+dx9qXTdKeoxOIWv5j+cJndN72Y4e3ddALII5u7Jky/VzB1Vp3bYqlW7BsOswYiu4ftTc46vrY/QBGf0Ik+7g==" spinCount="100000" sheet="1" objects="1" scenarios="1" formatColumns="0" formatRows="0" autoFilter="0"/>
  <autoFilter ref="C125:K202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127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2066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ROUND((SUM(BE126:BE245)),  2)</f>
        <v>0</v>
      </c>
      <c r="G33" s="31"/>
      <c r="H33" s="31"/>
      <c r="I33" s="121">
        <v>0.21</v>
      </c>
      <c r="J33" s="120">
        <f>ROUND(((SUM(BE126:BE245))*I33),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ROUND((SUM(BF126:BF245)),  2)</f>
        <v>0</v>
      </c>
      <c r="G34" s="31"/>
      <c r="H34" s="31"/>
      <c r="I34" s="121">
        <v>0.15</v>
      </c>
      <c r="J34" s="120">
        <f>ROUND(((SUM(BF126:BF245))*I34),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ROUND((SUM(BG126:BG245)),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ROUND((SUM(BH126:BH245)),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ROUND((SUM(BI126:BI245)),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07b - Vodovod - řady IV.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1361</v>
      </c>
      <c r="E99" s="153"/>
      <c r="F99" s="153"/>
      <c r="G99" s="153"/>
      <c r="H99" s="153"/>
      <c r="I99" s="153"/>
      <c r="J99" s="154">
        <f>J155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149</v>
      </c>
      <c r="E100" s="153"/>
      <c r="F100" s="153"/>
      <c r="G100" s="153"/>
      <c r="H100" s="153"/>
      <c r="I100" s="153"/>
      <c r="J100" s="154">
        <f>J159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761</v>
      </c>
      <c r="E101" s="153"/>
      <c r="F101" s="153"/>
      <c r="G101" s="153"/>
      <c r="H101" s="153"/>
      <c r="I101" s="153"/>
      <c r="J101" s="154">
        <f>J161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150</v>
      </c>
      <c r="E102" s="153"/>
      <c r="F102" s="153"/>
      <c r="G102" s="153"/>
      <c r="H102" s="153"/>
      <c r="I102" s="153"/>
      <c r="J102" s="154">
        <f>J218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1362</v>
      </c>
      <c r="E103" s="153"/>
      <c r="F103" s="153"/>
      <c r="G103" s="153"/>
      <c r="H103" s="153"/>
      <c r="I103" s="153"/>
      <c r="J103" s="154">
        <f>J221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1363</v>
      </c>
      <c r="E104" s="153"/>
      <c r="F104" s="153"/>
      <c r="G104" s="153"/>
      <c r="H104" s="153"/>
      <c r="I104" s="153"/>
      <c r="J104" s="154">
        <f>J225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1364</v>
      </c>
      <c r="E105" s="147"/>
      <c r="F105" s="147"/>
      <c r="G105" s="147"/>
      <c r="H105" s="147"/>
      <c r="I105" s="147"/>
      <c r="J105" s="148">
        <f>J231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154</v>
      </c>
      <c r="E106" s="153"/>
      <c r="F106" s="153"/>
      <c r="G106" s="153"/>
      <c r="H106" s="153"/>
      <c r="I106" s="153"/>
      <c r="J106" s="154">
        <f>J232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155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2" t="str">
        <f>E7</f>
        <v>Revitalizace sídliště Šumavská - Pod Vodojemem - III. a IV. Etapa</v>
      </c>
      <c r="F116" s="263"/>
      <c r="G116" s="263"/>
      <c r="H116" s="26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138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8" t="str">
        <f>E9</f>
        <v>07b - Vodovod - řady IV. etapa</v>
      </c>
      <c r="F118" s="264"/>
      <c r="G118" s="264"/>
      <c r="H118" s="264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 xml:space="preserve"> </v>
      </c>
      <c r="G120" s="33"/>
      <c r="H120" s="33"/>
      <c r="I120" s="26" t="s">
        <v>22</v>
      </c>
      <c r="J120" s="63" t="str">
        <f>IF(J12="","",J12)</f>
        <v>2. 11. 2021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Horažďovice</v>
      </c>
      <c r="G122" s="33"/>
      <c r="H122" s="33"/>
      <c r="I122" s="26" t="s">
        <v>32</v>
      </c>
      <c r="J122" s="29" t="str">
        <f>E21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30</v>
      </c>
      <c r="D123" s="33"/>
      <c r="E123" s="33"/>
      <c r="F123" s="24" t="str">
        <f>IF(E18="","",E18)</f>
        <v>Vyplň údaj</v>
      </c>
      <c r="G123" s="33"/>
      <c r="H123" s="33"/>
      <c r="I123" s="26" t="s">
        <v>35</v>
      </c>
      <c r="J123" s="29" t="str">
        <f>E24</f>
        <v>Pavel Matoušek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156</v>
      </c>
      <c r="D125" s="159" t="s">
        <v>63</v>
      </c>
      <c r="E125" s="159" t="s">
        <v>59</v>
      </c>
      <c r="F125" s="159" t="s">
        <v>60</v>
      </c>
      <c r="G125" s="159" t="s">
        <v>157</v>
      </c>
      <c r="H125" s="159" t="s">
        <v>158</v>
      </c>
      <c r="I125" s="159" t="s">
        <v>159</v>
      </c>
      <c r="J125" s="160" t="s">
        <v>142</v>
      </c>
      <c r="K125" s="161" t="s">
        <v>160</v>
      </c>
      <c r="L125" s="162"/>
      <c r="M125" s="72" t="s">
        <v>1</v>
      </c>
      <c r="N125" s="73" t="s">
        <v>42</v>
      </c>
      <c r="O125" s="73" t="s">
        <v>161</v>
      </c>
      <c r="P125" s="73" t="s">
        <v>162</v>
      </c>
      <c r="Q125" s="73" t="s">
        <v>163</v>
      </c>
      <c r="R125" s="73" t="s">
        <v>164</v>
      </c>
      <c r="S125" s="73" t="s">
        <v>165</v>
      </c>
      <c r="T125" s="74" t="s">
        <v>166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167</v>
      </c>
      <c r="D126" s="33"/>
      <c r="E126" s="33"/>
      <c r="F126" s="33"/>
      <c r="G126" s="33"/>
      <c r="H126" s="33"/>
      <c r="I126" s="33"/>
      <c r="J126" s="163">
        <f>BK126</f>
        <v>0</v>
      </c>
      <c r="K126" s="33"/>
      <c r="L126" s="36"/>
      <c r="M126" s="75"/>
      <c r="N126" s="164"/>
      <c r="O126" s="76"/>
      <c r="P126" s="165">
        <f>P127+P231</f>
        <v>0</v>
      </c>
      <c r="Q126" s="76"/>
      <c r="R126" s="165">
        <f>R127+R231</f>
        <v>7.1183554400000002</v>
      </c>
      <c r="S126" s="76"/>
      <c r="T126" s="166">
        <f>T127+T231</f>
        <v>77.482780000000005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77</v>
      </c>
      <c r="AU126" s="14" t="s">
        <v>144</v>
      </c>
      <c r="BK126" s="167">
        <f>BK127+BK231</f>
        <v>0</v>
      </c>
    </row>
    <row r="127" spans="1:63" s="12" customFormat="1" ht="25.9" customHeight="1">
      <c r="B127" s="168"/>
      <c r="C127" s="169"/>
      <c r="D127" s="170" t="s">
        <v>77</v>
      </c>
      <c r="E127" s="171" t="s">
        <v>168</v>
      </c>
      <c r="F127" s="171" t="s">
        <v>169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P128+P155+P159+P161+P218+P221+P225</f>
        <v>0</v>
      </c>
      <c r="Q127" s="176"/>
      <c r="R127" s="177">
        <f>R128+R155+R159+R161+R218+R221+R225</f>
        <v>7.1183554400000002</v>
      </c>
      <c r="S127" s="176"/>
      <c r="T127" s="178">
        <f>T128+T155+T159+T161+T218+T221+T225</f>
        <v>77.482780000000005</v>
      </c>
      <c r="AR127" s="179" t="s">
        <v>86</v>
      </c>
      <c r="AT127" s="180" t="s">
        <v>77</v>
      </c>
      <c r="AU127" s="180" t="s">
        <v>78</v>
      </c>
      <c r="AY127" s="179" t="s">
        <v>170</v>
      </c>
      <c r="BK127" s="181">
        <f>BK128+BK155+BK159+BK161+BK218+BK221+BK225</f>
        <v>0</v>
      </c>
    </row>
    <row r="128" spans="1:63" s="12" customFormat="1" ht="22.9" customHeight="1">
      <c r="B128" s="168"/>
      <c r="C128" s="169"/>
      <c r="D128" s="170" t="s">
        <v>77</v>
      </c>
      <c r="E128" s="182" t="s">
        <v>86</v>
      </c>
      <c r="F128" s="182" t="s">
        <v>171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SUM(P129:P154)</f>
        <v>0</v>
      </c>
      <c r="Q128" s="176"/>
      <c r="R128" s="177">
        <f>SUM(R129:R154)</f>
        <v>1.5390101300000001</v>
      </c>
      <c r="S128" s="176"/>
      <c r="T128" s="178">
        <f>SUM(T129:T154)</f>
        <v>0</v>
      </c>
      <c r="AR128" s="179" t="s">
        <v>86</v>
      </c>
      <c r="AT128" s="180" t="s">
        <v>77</v>
      </c>
      <c r="AU128" s="180" t="s">
        <v>86</v>
      </c>
      <c r="AY128" s="179" t="s">
        <v>170</v>
      </c>
      <c r="BK128" s="181">
        <f>SUM(BK129:BK154)</f>
        <v>0</v>
      </c>
    </row>
    <row r="129" spans="1:65" s="2" customFormat="1" ht="24.2" customHeight="1">
      <c r="A129" s="31"/>
      <c r="B129" s="32"/>
      <c r="C129" s="184" t="s">
        <v>86</v>
      </c>
      <c r="D129" s="184" t="s">
        <v>172</v>
      </c>
      <c r="E129" s="185" t="s">
        <v>1372</v>
      </c>
      <c r="F129" s="186" t="s">
        <v>1373</v>
      </c>
      <c r="G129" s="187" t="s">
        <v>217</v>
      </c>
      <c r="H129" s="188">
        <v>3.9</v>
      </c>
      <c r="I129" s="189"/>
      <c r="J129" s="190">
        <f t="shared" ref="J129:J154" si="0">ROUND(I129*H129,2)</f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ref="P129:P154" si="1">O129*H129</f>
        <v>0</v>
      </c>
      <c r="Q129" s="194">
        <v>3.6900000000000002E-2</v>
      </c>
      <c r="R129" s="194">
        <f t="shared" ref="R129:R154" si="2">Q129*H129</f>
        <v>0.14391000000000001</v>
      </c>
      <c r="S129" s="194">
        <v>0</v>
      </c>
      <c r="T129" s="195">
        <f t="shared" ref="T129:T154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ref="BE129:BE154" si="4">IF(N129="základní",J129,0)</f>
        <v>0</v>
      </c>
      <c r="BF129" s="197">
        <f t="shared" ref="BF129:BF154" si="5">IF(N129="snížená",J129,0)</f>
        <v>0</v>
      </c>
      <c r="BG129" s="197">
        <f t="shared" ref="BG129:BG154" si="6">IF(N129="zákl. přenesená",J129,0)</f>
        <v>0</v>
      </c>
      <c r="BH129" s="197">
        <f t="shared" ref="BH129:BH154" si="7">IF(N129="sníž. přenesená",J129,0)</f>
        <v>0</v>
      </c>
      <c r="BI129" s="197">
        <f t="shared" ref="BI129:BI154" si="8">IF(N129="nulová",J129,0)</f>
        <v>0</v>
      </c>
      <c r="BJ129" s="14" t="s">
        <v>86</v>
      </c>
      <c r="BK129" s="197">
        <f t="shared" ref="BK129:BK154" si="9">ROUND(I129*H129,2)</f>
        <v>0</v>
      </c>
      <c r="BL129" s="14" t="s">
        <v>176</v>
      </c>
      <c r="BM129" s="196" t="s">
        <v>2067</v>
      </c>
    </row>
    <row r="130" spans="1:65" s="2" customFormat="1" ht="14.45" customHeight="1">
      <c r="A130" s="31"/>
      <c r="B130" s="32"/>
      <c r="C130" s="184" t="s">
        <v>88</v>
      </c>
      <c r="D130" s="184" t="s">
        <v>172</v>
      </c>
      <c r="E130" s="185" t="s">
        <v>1538</v>
      </c>
      <c r="F130" s="186" t="s">
        <v>1539</v>
      </c>
      <c r="G130" s="187" t="s">
        <v>175</v>
      </c>
      <c r="H130" s="188">
        <v>12.951000000000001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2068</v>
      </c>
    </row>
    <row r="131" spans="1:65" s="2" customFormat="1" ht="24.2" customHeight="1">
      <c r="A131" s="31"/>
      <c r="B131" s="32"/>
      <c r="C131" s="184" t="s">
        <v>181</v>
      </c>
      <c r="D131" s="184" t="s">
        <v>172</v>
      </c>
      <c r="E131" s="185" t="s">
        <v>1375</v>
      </c>
      <c r="F131" s="186" t="s">
        <v>1376</v>
      </c>
      <c r="G131" s="187" t="s">
        <v>175</v>
      </c>
      <c r="H131" s="188">
        <v>5.07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2069</v>
      </c>
    </row>
    <row r="132" spans="1:65" s="2" customFormat="1" ht="24.2" customHeight="1">
      <c r="A132" s="31"/>
      <c r="B132" s="32"/>
      <c r="C132" s="184" t="s">
        <v>176</v>
      </c>
      <c r="D132" s="184" t="s">
        <v>172</v>
      </c>
      <c r="E132" s="185" t="s">
        <v>1378</v>
      </c>
      <c r="F132" s="186" t="s">
        <v>1379</v>
      </c>
      <c r="G132" s="187" t="s">
        <v>175</v>
      </c>
      <c r="H132" s="188">
        <v>71.355000000000004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2070</v>
      </c>
    </row>
    <row r="133" spans="1:65" s="2" customFormat="1" ht="24.2" customHeight="1">
      <c r="A133" s="31"/>
      <c r="B133" s="32"/>
      <c r="C133" s="184" t="s">
        <v>188</v>
      </c>
      <c r="D133" s="184" t="s">
        <v>172</v>
      </c>
      <c r="E133" s="185" t="s">
        <v>1381</v>
      </c>
      <c r="F133" s="186" t="s">
        <v>1382</v>
      </c>
      <c r="G133" s="187" t="s">
        <v>175</v>
      </c>
      <c r="H133" s="188">
        <v>35.677999999999997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2071</v>
      </c>
    </row>
    <row r="134" spans="1:65" s="2" customFormat="1" ht="24.2" customHeight="1">
      <c r="A134" s="31"/>
      <c r="B134" s="32"/>
      <c r="C134" s="184" t="s">
        <v>193</v>
      </c>
      <c r="D134" s="184" t="s">
        <v>172</v>
      </c>
      <c r="E134" s="185" t="s">
        <v>1384</v>
      </c>
      <c r="F134" s="186" t="s">
        <v>1385</v>
      </c>
      <c r="G134" s="187" t="s">
        <v>175</v>
      </c>
      <c r="H134" s="188">
        <v>128.43799999999999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2072</v>
      </c>
    </row>
    <row r="135" spans="1:65" s="2" customFormat="1" ht="24.2" customHeight="1">
      <c r="A135" s="31"/>
      <c r="B135" s="32"/>
      <c r="C135" s="184" t="s">
        <v>199</v>
      </c>
      <c r="D135" s="184" t="s">
        <v>172</v>
      </c>
      <c r="E135" s="185" t="s">
        <v>1387</v>
      </c>
      <c r="F135" s="186" t="s">
        <v>1388</v>
      </c>
      <c r="G135" s="187" t="s">
        <v>175</v>
      </c>
      <c r="H135" s="188">
        <v>64.218999999999994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2073</v>
      </c>
    </row>
    <row r="136" spans="1:65" s="2" customFormat="1" ht="14.45" customHeight="1">
      <c r="A136" s="31"/>
      <c r="B136" s="32"/>
      <c r="C136" s="184" t="s">
        <v>204</v>
      </c>
      <c r="D136" s="184" t="s">
        <v>172</v>
      </c>
      <c r="E136" s="185" t="s">
        <v>1390</v>
      </c>
      <c r="F136" s="186" t="s">
        <v>1391</v>
      </c>
      <c r="G136" s="187" t="s">
        <v>175</v>
      </c>
      <c r="H136" s="188">
        <v>85.625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1.0460000000000001E-2</v>
      </c>
      <c r="R136" s="194">
        <f t="shared" si="2"/>
        <v>0.89563750000000009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2074</v>
      </c>
    </row>
    <row r="137" spans="1:65" s="2" customFormat="1" ht="14.45" customHeight="1">
      <c r="A137" s="31"/>
      <c r="B137" s="32"/>
      <c r="C137" s="184" t="s">
        <v>209</v>
      </c>
      <c r="D137" s="184" t="s">
        <v>172</v>
      </c>
      <c r="E137" s="185" t="s">
        <v>1551</v>
      </c>
      <c r="F137" s="186" t="s">
        <v>1552</v>
      </c>
      <c r="G137" s="187" t="s">
        <v>196</v>
      </c>
      <c r="H137" s="188">
        <v>356.48200000000003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8.4000000000000003E-4</v>
      </c>
      <c r="R137" s="194">
        <f t="shared" si="2"/>
        <v>0.29944488000000002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2075</v>
      </c>
    </row>
    <row r="138" spans="1:65" s="2" customFormat="1" ht="14.45" customHeight="1">
      <c r="A138" s="31"/>
      <c r="B138" s="32"/>
      <c r="C138" s="184" t="s">
        <v>214</v>
      </c>
      <c r="D138" s="184" t="s">
        <v>172</v>
      </c>
      <c r="E138" s="185" t="s">
        <v>1393</v>
      </c>
      <c r="F138" s="186" t="s">
        <v>1394</v>
      </c>
      <c r="G138" s="187" t="s">
        <v>196</v>
      </c>
      <c r="H138" s="188">
        <v>235.315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8.4999999999999995E-4</v>
      </c>
      <c r="R138" s="194">
        <f t="shared" si="2"/>
        <v>0.20001774999999999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2076</v>
      </c>
    </row>
    <row r="139" spans="1:65" s="2" customFormat="1" ht="24.2" customHeight="1">
      <c r="A139" s="31"/>
      <c r="B139" s="32"/>
      <c r="C139" s="184" t="s">
        <v>219</v>
      </c>
      <c r="D139" s="184" t="s">
        <v>172</v>
      </c>
      <c r="E139" s="185" t="s">
        <v>1555</v>
      </c>
      <c r="F139" s="186" t="s">
        <v>1556</v>
      </c>
      <c r="G139" s="187" t="s">
        <v>196</v>
      </c>
      <c r="H139" s="188">
        <v>356.48200000000003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2077</v>
      </c>
    </row>
    <row r="140" spans="1:65" s="2" customFormat="1" ht="24.2" customHeight="1">
      <c r="A140" s="31"/>
      <c r="B140" s="32"/>
      <c r="C140" s="184" t="s">
        <v>225</v>
      </c>
      <c r="D140" s="184" t="s">
        <v>172</v>
      </c>
      <c r="E140" s="185" t="s">
        <v>1396</v>
      </c>
      <c r="F140" s="186" t="s">
        <v>1397</v>
      </c>
      <c r="G140" s="187" t="s">
        <v>196</v>
      </c>
      <c r="H140" s="188">
        <v>235.315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2078</v>
      </c>
    </row>
    <row r="141" spans="1:65" s="2" customFormat="1" ht="24.2" customHeight="1">
      <c r="A141" s="31"/>
      <c r="B141" s="32"/>
      <c r="C141" s="184" t="s">
        <v>229</v>
      </c>
      <c r="D141" s="184" t="s">
        <v>172</v>
      </c>
      <c r="E141" s="185" t="s">
        <v>1559</v>
      </c>
      <c r="F141" s="186" t="s">
        <v>1560</v>
      </c>
      <c r="G141" s="187" t="s">
        <v>175</v>
      </c>
      <c r="H141" s="188">
        <v>99.897000000000006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2079</v>
      </c>
    </row>
    <row r="142" spans="1:65" s="2" customFormat="1" ht="24.2" customHeight="1">
      <c r="A142" s="31"/>
      <c r="B142" s="32"/>
      <c r="C142" s="184" t="s">
        <v>233</v>
      </c>
      <c r="D142" s="184" t="s">
        <v>172</v>
      </c>
      <c r="E142" s="185" t="s">
        <v>1562</v>
      </c>
      <c r="F142" s="186" t="s">
        <v>1563</v>
      </c>
      <c r="G142" s="187" t="s">
        <v>175</v>
      </c>
      <c r="H142" s="188">
        <v>42.813000000000002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2080</v>
      </c>
    </row>
    <row r="143" spans="1:65" s="2" customFormat="1" ht="24.2" customHeight="1">
      <c r="A143" s="31"/>
      <c r="B143" s="32"/>
      <c r="C143" s="184" t="s">
        <v>8</v>
      </c>
      <c r="D143" s="184" t="s">
        <v>172</v>
      </c>
      <c r="E143" s="185" t="s">
        <v>1405</v>
      </c>
      <c r="F143" s="186" t="s">
        <v>1406</v>
      </c>
      <c r="G143" s="187" t="s">
        <v>175</v>
      </c>
      <c r="H143" s="188">
        <v>177.024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2081</v>
      </c>
    </row>
    <row r="144" spans="1:65" s="2" customFormat="1" ht="24.2" customHeight="1">
      <c r="A144" s="31"/>
      <c r="B144" s="32"/>
      <c r="C144" s="184" t="s">
        <v>241</v>
      </c>
      <c r="D144" s="184" t="s">
        <v>172</v>
      </c>
      <c r="E144" s="185" t="s">
        <v>178</v>
      </c>
      <c r="F144" s="186" t="s">
        <v>179</v>
      </c>
      <c r="G144" s="187" t="s">
        <v>175</v>
      </c>
      <c r="H144" s="188">
        <v>103.542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2082</v>
      </c>
    </row>
    <row r="145" spans="1:65" s="2" customFormat="1" ht="24.2" customHeight="1">
      <c r="A145" s="31"/>
      <c r="B145" s="32"/>
      <c r="C145" s="184" t="s">
        <v>245</v>
      </c>
      <c r="D145" s="184" t="s">
        <v>172</v>
      </c>
      <c r="E145" s="185" t="s">
        <v>182</v>
      </c>
      <c r="F145" s="186" t="s">
        <v>183</v>
      </c>
      <c r="G145" s="187" t="s">
        <v>175</v>
      </c>
      <c r="H145" s="188">
        <v>931.87800000000004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2083</v>
      </c>
    </row>
    <row r="146" spans="1:65" s="2" customFormat="1" ht="24.2" customHeight="1">
      <c r="A146" s="31"/>
      <c r="B146" s="32"/>
      <c r="C146" s="184" t="s">
        <v>249</v>
      </c>
      <c r="D146" s="184" t="s">
        <v>172</v>
      </c>
      <c r="E146" s="185" t="s">
        <v>1410</v>
      </c>
      <c r="F146" s="186" t="s">
        <v>1411</v>
      </c>
      <c r="G146" s="187" t="s">
        <v>175</v>
      </c>
      <c r="H146" s="188">
        <v>85.625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2084</v>
      </c>
    </row>
    <row r="147" spans="1:65" s="2" customFormat="1" ht="24.2" customHeight="1">
      <c r="A147" s="31"/>
      <c r="B147" s="32"/>
      <c r="C147" s="184" t="s">
        <v>253</v>
      </c>
      <c r="D147" s="184" t="s">
        <v>172</v>
      </c>
      <c r="E147" s="185" t="s">
        <v>1413</v>
      </c>
      <c r="F147" s="186" t="s">
        <v>1414</v>
      </c>
      <c r="G147" s="187" t="s">
        <v>175</v>
      </c>
      <c r="H147" s="188">
        <v>770.625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2085</v>
      </c>
    </row>
    <row r="148" spans="1:65" s="2" customFormat="1" ht="14.45" customHeight="1">
      <c r="A148" s="31"/>
      <c r="B148" s="32"/>
      <c r="C148" s="184" t="s">
        <v>257</v>
      </c>
      <c r="D148" s="184" t="s">
        <v>172</v>
      </c>
      <c r="E148" s="185" t="s">
        <v>1416</v>
      </c>
      <c r="F148" s="186" t="s">
        <v>1417</v>
      </c>
      <c r="G148" s="187" t="s">
        <v>175</v>
      </c>
      <c r="H148" s="188">
        <v>88.512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2086</v>
      </c>
    </row>
    <row r="149" spans="1:65" s="2" customFormat="1" ht="14.45" customHeight="1">
      <c r="A149" s="31"/>
      <c r="B149" s="32"/>
      <c r="C149" s="184" t="s">
        <v>7</v>
      </c>
      <c r="D149" s="184" t="s">
        <v>172</v>
      </c>
      <c r="E149" s="185" t="s">
        <v>185</v>
      </c>
      <c r="F149" s="186" t="s">
        <v>186</v>
      </c>
      <c r="G149" s="187" t="s">
        <v>175</v>
      </c>
      <c r="H149" s="188">
        <v>285.41800000000001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2087</v>
      </c>
    </row>
    <row r="150" spans="1:65" s="2" customFormat="1" ht="24.2" customHeight="1">
      <c r="A150" s="31"/>
      <c r="B150" s="32"/>
      <c r="C150" s="184" t="s">
        <v>268</v>
      </c>
      <c r="D150" s="184" t="s">
        <v>172</v>
      </c>
      <c r="E150" s="185" t="s">
        <v>189</v>
      </c>
      <c r="F150" s="186" t="s">
        <v>190</v>
      </c>
      <c r="G150" s="187" t="s">
        <v>191</v>
      </c>
      <c r="H150" s="188">
        <v>189.167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2088</v>
      </c>
    </row>
    <row r="151" spans="1:65" s="2" customFormat="1" ht="24.2" customHeight="1">
      <c r="A151" s="31"/>
      <c r="B151" s="32"/>
      <c r="C151" s="184" t="s">
        <v>272</v>
      </c>
      <c r="D151" s="184" t="s">
        <v>172</v>
      </c>
      <c r="E151" s="185" t="s">
        <v>1421</v>
      </c>
      <c r="F151" s="186" t="s">
        <v>1422</v>
      </c>
      <c r="G151" s="187" t="s">
        <v>175</v>
      </c>
      <c r="H151" s="188">
        <v>177.02500000000001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2089</v>
      </c>
    </row>
    <row r="152" spans="1:65" s="2" customFormat="1" ht="14.45" customHeight="1">
      <c r="A152" s="31"/>
      <c r="B152" s="32"/>
      <c r="C152" s="198" t="s">
        <v>276</v>
      </c>
      <c r="D152" s="198" t="s">
        <v>210</v>
      </c>
      <c r="E152" s="199" t="s">
        <v>1424</v>
      </c>
      <c r="F152" s="200" t="s">
        <v>1425</v>
      </c>
      <c r="G152" s="201" t="s">
        <v>191</v>
      </c>
      <c r="H152" s="202">
        <v>177.02600000000001</v>
      </c>
      <c r="I152" s="203"/>
      <c r="J152" s="204">
        <f t="shared" si="0"/>
        <v>0</v>
      </c>
      <c r="K152" s="205"/>
      <c r="L152" s="206"/>
      <c r="M152" s="207" t="s">
        <v>1</v>
      </c>
      <c r="N152" s="208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204</v>
      </c>
      <c r="AT152" s="196" t="s">
        <v>210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2090</v>
      </c>
    </row>
    <row r="153" spans="1:65" s="2" customFormat="1" ht="24.2" customHeight="1">
      <c r="A153" s="31"/>
      <c r="B153" s="32"/>
      <c r="C153" s="184" t="s">
        <v>282</v>
      </c>
      <c r="D153" s="184" t="s">
        <v>172</v>
      </c>
      <c r="E153" s="185" t="s">
        <v>1427</v>
      </c>
      <c r="F153" s="186" t="s">
        <v>1428</v>
      </c>
      <c r="G153" s="187" t="s">
        <v>175</v>
      </c>
      <c r="H153" s="188">
        <v>83.878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176</v>
      </c>
      <c r="AT153" s="196" t="s">
        <v>172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2091</v>
      </c>
    </row>
    <row r="154" spans="1:65" s="2" customFormat="1" ht="14.45" customHeight="1">
      <c r="A154" s="31"/>
      <c r="B154" s="32"/>
      <c r="C154" s="198" t="s">
        <v>290</v>
      </c>
      <c r="D154" s="198" t="s">
        <v>210</v>
      </c>
      <c r="E154" s="199" t="s">
        <v>1430</v>
      </c>
      <c r="F154" s="200" t="s">
        <v>1431</v>
      </c>
      <c r="G154" s="201" t="s">
        <v>191</v>
      </c>
      <c r="H154" s="202">
        <v>167.756</v>
      </c>
      <c r="I154" s="203"/>
      <c r="J154" s="204">
        <f t="shared" si="0"/>
        <v>0</v>
      </c>
      <c r="K154" s="205"/>
      <c r="L154" s="206"/>
      <c r="M154" s="207" t="s">
        <v>1</v>
      </c>
      <c r="N154" s="208" t="s">
        <v>43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204</v>
      </c>
      <c r="AT154" s="196" t="s">
        <v>210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176</v>
      </c>
      <c r="BM154" s="196" t="s">
        <v>2092</v>
      </c>
    </row>
    <row r="155" spans="1:65" s="12" customFormat="1" ht="22.9" customHeight="1">
      <c r="B155" s="168"/>
      <c r="C155" s="169"/>
      <c r="D155" s="170" t="s">
        <v>77</v>
      </c>
      <c r="E155" s="182" t="s">
        <v>176</v>
      </c>
      <c r="F155" s="182" t="s">
        <v>1436</v>
      </c>
      <c r="G155" s="169"/>
      <c r="H155" s="169"/>
      <c r="I155" s="172"/>
      <c r="J155" s="183">
        <f>BK155</f>
        <v>0</v>
      </c>
      <c r="K155" s="169"/>
      <c r="L155" s="174"/>
      <c r="M155" s="175"/>
      <c r="N155" s="176"/>
      <c r="O155" s="176"/>
      <c r="P155" s="177">
        <f>SUM(P156:P158)</f>
        <v>0</v>
      </c>
      <c r="Q155" s="176"/>
      <c r="R155" s="177">
        <f>SUM(R156:R158)</f>
        <v>2.0566080000000002</v>
      </c>
      <c r="S155" s="176"/>
      <c r="T155" s="178">
        <f>SUM(T156:T158)</f>
        <v>0</v>
      </c>
      <c r="AR155" s="179" t="s">
        <v>86</v>
      </c>
      <c r="AT155" s="180" t="s">
        <v>77</v>
      </c>
      <c r="AU155" s="180" t="s">
        <v>86</v>
      </c>
      <c r="AY155" s="179" t="s">
        <v>170</v>
      </c>
      <c r="BK155" s="181">
        <f>SUM(BK156:BK158)</f>
        <v>0</v>
      </c>
    </row>
    <row r="156" spans="1:65" s="2" customFormat="1" ht="24.2" customHeight="1">
      <c r="A156" s="31"/>
      <c r="B156" s="32"/>
      <c r="C156" s="184" t="s">
        <v>295</v>
      </c>
      <c r="D156" s="184" t="s">
        <v>172</v>
      </c>
      <c r="E156" s="185" t="s">
        <v>1437</v>
      </c>
      <c r="F156" s="186" t="s">
        <v>1438</v>
      </c>
      <c r="G156" s="187" t="s">
        <v>175</v>
      </c>
      <c r="H156" s="188">
        <v>16.776</v>
      </c>
      <c r="I156" s="189"/>
      <c r="J156" s="190">
        <f>ROUND(I156*H156,2)</f>
        <v>0</v>
      </c>
      <c r="K156" s="191"/>
      <c r="L156" s="36"/>
      <c r="M156" s="192" t="s">
        <v>1</v>
      </c>
      <c r="N156" s="193" t="s">
        <v>43</v>
      </c>
      <c r="O156" s="68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176</v>
      </c>
      <c r="AT156" s="196" t="s">
        <v>172</v>
      </c>
      <c r="AU156" s="196" t="s">
        <v>88</v>
      </c>
      <c r="AY156" s="14" t="s">
        <v>170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4" t="s">
        <v>86</v>
      </c>
      <c r="BK156" s="197">
        <f>ROUND(I156*H156,2)</f>
        <v>0</v>
      </c>
      <c r="BL156" s="14" t="s">
        <v>176</v>
      </c>
      <c r="BM156" s="196" t="s">
        <v>2093</v>
      </c>
    </row>
    <row r="157" spans="1:65" s="2" customFormat="1" ht="24.2" customHeight="1">
      <c r="A157" s="31"/>
      <c r="B157" s="32"/>
      <c r="C157" s="184" t="s">
        <v>422</v>
      </c>
      <c r="D157" s="184" t="s">
        <v>172</v>
      </c>
      <c r="E157" s="185" t="s">
        <v>1585</v>
      </c>
      <c r="F157" s="186" t="s">
        <v>1586</v>
      </c>
      <c r="G157" s="187" t="s">
        <v>175</v>
      </c>
      <c r="H157" s="188">
        <v>0.9</v>
      </c>
      <c r="I157" s="189"/>
      <c r="J157" s="190">
        <f>ROUND(I157*H157,2)</f>
        <v>0</v>
      </c>
      <c r="K157" s="191"/>
      <c r="L157" s="36"/>
      <c r="M157" s="192" t="s">
        <v>1</v>
      </c>
      <c r="N157" s="193" t="s">
        <v>43</v>
      </c>
      <c r="O157" s="68"/>
      <c r="P157" s="194">
        <f>O157*H157</f>
        <v>0</v>
      </c>
      <c r="Q157" s="194">
        <v>2.234</v>
      </c>
      <c r="R157" s="194">
        <f>Q157*H157</f>
        <v>2.0106000000000002</v>
      </c>
      <c r="S157" s="194">
        <v>0</v>
      </c>
      <c r="T157" s="19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176</v>
      </c>
      <c r="AT157" s="196" t="s">
        <v>172</v>
      </c>
      <c r="AU157" s="196" t="s">
        <v>88</v>
      </c>
      <c r="AY157" s="14" t="s">
        <v>170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4" t="s">
        <v>86</v>
      </c>
      <c r="BK157" s="197">
        <f>ROUND(I157*H157,2)</f>
        <v>0</v>
      </c>
      <c r="BL157" s="14" t="s">
        <v>176</v>
      </c>
      <c r="BM157" s="196" t="s">
        <v>2094</v>
      </c>
    </row>
    <row r="158" spans="1:65" s="2" customFormat="1" ht="14.45" customHeight="1">
      <c r="A158" s="31"/>
      <c r="B158" s="32"/>
      <c r="C158" s="184" t="s">
        <v>426</v>
      </c>
      <c r="D158" s="184" t="s">
        <v>172</v>
      </c>
      <c r="E158" s="185" t="s">
        <v>1588</v>
      </c>
      <c r="F158" s="186" t="s">
        <v>1589</v>
      </c>
      <c r="G158" s="187" t="s">
        <v>196</v>
      </c>
      <c r="H158" s="188">
        <v>7.2</v>
      </c>
      <c r="I158" s="189"/>
      <c r="J158" s="190">
        <f>ROUND(I158*H158,2)</f>
        <v>0</v>
      </c>
      <c r="K158" s="191"/>
      <c r="L158" s="36"/>
      <c r="M158" s="192" t="s">
        <v>1</v>
      </c>
      <c r="N158" s="193" t="s">
        <v>43</v>
      </c>
      <c r="O158" s="68"/>
      <c r="P158" s="194">
        <f>O158*H158</f>
        <v>0</v>
      </c>
      <c r="Q158" s="194">
        <v>6.3899999999999998E-3</v>
      </c>
      <c r="R158" s="194">
        <f>Q158*H158</f>
        <v>4.6008E-2</v>
      </c>
      <c r="S158" s="194">
        <v>0</v>
      </c>
      <c r="T158" s="19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176</v>
      </c>
      <c r="AT158" s="196" t="s">
        <v>172</v>
      </c>
      <c r="AU158" s="196" t="s">
        <v>88</v>
      </c>
      <c r="AY158" s="14" t="s">
        <v>170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4" t="s">
        <v>86</v>
      </c>
      <c r="BK158" s="197">
        <f>ROUND(I158*H158,2)</f>
        <v>0</v>
      </c>
      <c r="BL158" s="14" t="s">
        <v>176</v>
      </c>
      <c r="BM158" s="196" t="s">
        <v>2095</v>
      </c>
    </row>
    <row r="159" spans="1:65" s="12" customFormat="1" ht="22.9" customHeight="1">
      <c r="B159" s="168"/>
      <c r="C159" s="169"/>
      <c r="D159" s="170" t="s">
        <v>77</v>
      </c>
      <c r="E159" s="182" t="s">
        <v>188</v>
      </c>
      <c r="F159" s="182" t="s">
        <v>224</v>
      </c>
      <c r="G159" s="169"/>
      <c r="H159" s="169"/>
      <c r="I159" s="172"/>
      <c r="J159" s="183">
        <f>BK159</f>
        <v>0</v>
      </c>
      <c r="K159" s="169"/>
      <c r="L159" s="174"/>
      <c r="M159" s="175"/>
      <c r="N159" s="176"/>
      <c r="O159" s="176"/>
      <c r="P159" s="177">
        <f>P160</f>
        <v>0</v>
      </c>
      <c r="Q159" s="176"/>
      <c r="R159" s="177">
        <f>R160</f>
        <v>0</v>
      </c>
      <c r="S159" s="176"/>
      <c r="T159" s="178">
        <f>T160</f>
        <v>0</v>
      </c>
      <c r="AR159" s="179" t="s">
        <v>86</v>
      </c>
      <c r="AT159" s="180" t="s">
        <v>77</v>
      </c>
      <c r="AU159" s="180" t="s">
        <v>86</v>
      </c>
      <c r="AY159" s="179" t="s">
        <v>170</v>
      </c>
      <c r="BK159" s="181">
        <f>BK160</f>
        <v>0</v>
      </c>
    </row>
    <row r="160" spans="1:65" s="2" customFormat="1" ht="14.45" customHeight="1">
      <c r="A160" s="31"/>
      <c r="B160" s="32"/>
      <c r="C160" s="184" t="s">
        <v>430</v>
      </c>
      <c r="D160" s="184" t="s">
        <v>172</v>
      </c>
      <c r="E160" s="185" t="s">
        <v>1591</v>
      </c>
      <c r="F160" s="186" t="s">
        <v>1592</v>
      </c>
      <c r="G160" s="187" t="s">
        <v>196</v>
      </c>
      <c r="H160" s="188">
        <v>131.01400000000001</v>
      </c>
      <c r="I160" s="189"/>
      <c r="J160" s="190">
        <f>ROUND(I160*H160,2)</f>
        <v>0</v>
      </c>
      <c r="K160" s="191"/>
      <c r="L160" s="36"/>
      <c r="M160" s="192" t="s">
        <v>1</v>
      </c>
      <c r="N160" s="193" t="s">
        <v>43</v>
      </c>
      <c r="O160" s="68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176</v>
      </c>
      <c r="AT160" s="196" t="s">
        <v>172</v>
      </c>
      <c r="AU160" s="196" t="s">
        <v>88</v>
      </c>
      <c r="AY160" s="14" t="s">
        <v>170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4" t="s">
        <v>86</v>
      </c>
      <c r="BK160" s="197">
        <f>ROUND(I160*H160,2)</f>
        <v>0</v>
      </c>
      <c r="BL160" s="14" t="s">
        <v>176</v>
      </c>
      <c r="BM160" s="196" t="s">
        <v>2096</v>
      </c>
    </row>
    <row r="161" spans="1:65" s="12" customFormat="1" ht="22.9" customHeight="1">
      <c r="B161" s="168"/>
      <c r="C161" s="169"/>
      <c r="D161" s="170" t="s">
        <v>77</v>
      </c>
      <c r="E161" s="182" t="s">
        <v>204</v>
      </c>
      <c r="F161" s="182" t="s">
        <v>763</v>
      </c>
      <c r="G161" s="169"/>
      <c r="H161" s="169"/>
      <c r="I161" s="172"/>
      <c r="J161" s="183">
        <f>BK161</f>
        <v>0</v>
      </c>
      <c r="K161" s="169"/>
      <c r="L161" s="174"/>
      <c r="M161" s="175"/>
      <c r="N161" s="176"/>
      <c r="O161" s="176"/>
      <c r="P161" s="177">
        <f>SUM(P162:P217)</f>
        <v>0</v>
      </c>
      <c r="Q161" s="176"/>
      <c r="R161" s="177">
        <f>SUM(R162:R217)</f>
        <v>3.5227373100000006</v>
      </c>
      <c r="S161" s="176"/>
      <c r="T161" s="178">
        <f>SUM(T162:T217)</f>
        <v>0</v>
      </c>
      <c r="AR161" s="179" t="s">
        <v>86</v>
      </c>
      <c r="AT161" s="180" t="s">
        <v>77</v>
      </c>
      <c r="AU161" s="180" t="s">
        <v>86</v>
      </c>
      <c r="AY161" s="179" t="s">
        <v>170</v>
      </c>
      <c r="BK161" s="181">
        <f>SUM(BK162:BK217)</f>
        <v>0</v>
      </c>
    </row>
    <row r="162" spans="1:65" s="2" customFormat="1" ht="24.2" customHeight="1">
      <c r="A162" s="31"/>
      <c r="B162" s="32"/>
      <c r="C162" s="184" t="s">
        <v>434</v>
      </c>
      <c r="D162" s="184" t="s">
        <v>172</v>
      </c>
      <c r="E162" s="185" t="s">
        <v>2097</v>
      </c>
      <c r="F162" s="186" t="s">
        <v>2098</v>
      </c>
      <c r="G162" s="187" t="s">
        <v>207</v>
      </c>
      <c r="H162" s="188">
        <v>2</v>
      </c>
      <c r="I162" s="189"/>
      <c r="J162" s="190">
        <f t="shared" ref="J162:J193" si="10">ROUND(I162*H162,2)</f>
        <v>0</v>
      </c>
      <c r="K162" s="191"/>
      <c r="L162" s="36"/>
      <c r="M162" s="192" t="s">
        <v>1</v>
      </c>
      <c r="N162" s="193" t="s">
        <v>43</v>
      </c>
      <c r="O162" s="68"/>
      <c r="P162" s="194">
        <f t="shared" ref="P162:P193" si="11">O162*H162</f>
        <v>0</v>
      </c>
      <c r="Q162" s="194">
        <v>0</v>
      </c>
      <c r="R162" s="194">
        <f t="shared" ref="R162:R193" si="12">Q162*H162</f>
        <v>0</v>
      </c>
      <c r="S162" s="194">
        <v>0</v>
      </c>
      <c r="T162" s="195">
        <f t="shared" ref="T162:T193" si="13"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176</v>
      </c>
      <c r="AT162" s="196" t="s">
        <v>172</v>
      </c>
      <c r="AU162" s="196" t="s">
        <v>88</v>
      </c>
      <c r="AY162" s="14" t="s">
        <v>170</v>
      </c>
      <c r="BE162" s="197">
        <f t="shared" ref="BE162:BE193" si="14">IF(N162="základní",J162,0)</f>
        <v>0</v>
      </c>
      <c r="BF162" s="197">
        <f t="shared" ref="BF162:BF193" si="15">IF(N162="snížená",J162,0)</f>
        <v>0</v>
      </c>
      <c r="BG162" s="197">
        <f t="shared" ref="BG162:BG193" si="16">IF(N162="zákl. přenesená",J162,0)</f>
        <v>0</v>
      </c>
      <c r="BH162" s="197">
        <f t="shared" ref="BH162:BH193" si="17">IF(N162="sníž. přenesená",J162,0)</f>
        <v>0</v>
      </c>
      <c r="BI162" s="197">
        <f t="shared" ref="BI162:BI193" si="18">IF(N162="nulová",J162,0)</f>
        <v>0</v>
      </c>
      <c r="BJ162" s="14" t="s">
        <v>86</v>
      </c>
      <c r="BK162" s="197">
        <f t="shared" ref="BK162:BK193" si="19">ROUND(I162*H162,2)</f>
        <v>0</v>
      </c>
      <c r="BL162" s="14" t="s">
        <v>176</v>
      </c>
      <c r="BM162" s="196" t="s">
        <v>2099</v>
      </c>
    </row>
    <row r="163" spans="1:65" s="2" customFormat="1" ht="24.2" customHeight="1">
      <c r="A163" s="31"/>
      <c r="B163" s="32"/>
      <c r="C163" s="184" t="s">
        <v>438</v>
      </c>
      <c r="D163" s="184" t="s">
        <v>172</v>
      </c>
      <c r="E163" s="185" t="s">
        <v>2100</v>
      </c>
      <c r="F163" s="186" t="s">
        <v>2101</v>
      </c>
      <c r="G163" s="187" t="s">
        <v>207</v>
      </c>
      <c r="H163" s="188">
        <v>3</v>
      </c>
      <c r="I163" s="189"/>
      <c r="J163" s="190">
        <f t="shared" si="10"/>
        <v>0</v>
      </c>
      <c r="K163" s="191"/>
      <c r="L163" s="36"/>
      <c r="M163" s="192" t="s">
        <v>1</v>
      </c>
      <c r="N163" s="193" t="s">
        <v>43</v>
      </c>
      <c r="O163" s="68"/>
      <c r="P163" s="194">
        <f t="shared" si="11"/>
        <v>0</v>
      </c>
      <c r="Q163" s="194">
        <v>1.6100000000000001E-3</v>
      </c>
      <c r="R163" s="194">
        <f t="shared" si="12"/>
        <v>4.8300000000000001E-3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176</v>
      </c>
      <c r="AT163" s="196" t="s">
        <v>172</v>
      </c>
      <c r="AU163" s="196" t="s">
        <v>88</v>
      </c>
      <c r="AY163" s="14" t="s">
        <v>170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86</v>
      </c>
      <c r="BK163" s="197">
        <f t="shared" si="19"/>
        <v>0</v>
      </c>
      <c r="BL163" s="14" t="s">
        <v>176</v>
      </c>
      <c r="BM163" s="196" t="s">
        <v>2102</v>
      </c>
    </row>
    <row r="164" spans="1:65" s="2" customFormat="1" ht="14.45" customHeight="1">
      <c r="A164" s="31"/>
      <c r="B164" s="32"/>
      <c r="C164" s="198" t="s">
        <v>442</v>
      </c>
      <c r="D164" s="198" t="s">
        <v>210</v>
      </c>
      <c r="E164" s="199" t="s">
        <v>2103</v>
      </c>
      <c r="F164" s="200" t="s">
        <v>2104</v>
      </c>
      <c r="G164" s="201" t="s">
        <v>207</v>
      </c>
      <c r="H164" s="202">
        <v>3</v>
      </c>
      <c r="I164" s="203"/>
      <c r="J164" s="204">
        <f t="shared" si="10"/>
        <v>0</v>
      </c>
      <c r="K164" s="205"/>
      <c r="L164" s="206"/>
      <c r="M164" s="207" t="s">
        <v>1</v>
      </c>
      <c r="N164" s="208" t="s">
        <v>43</v>
      </c>
      <c r="O164" s="68"/>
      <c r="P164" s="194">
        <f t="shared" si="11"/>
        <v>0</v>
      </c>
      <c r="Q164" s="194">
        <v>1.6E-2</v>
      </c>
      <c r="R164" s="194">
        <f t="shared" si="12"/>
        <v>4.8000000000000001E-2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204</v>
      </c>
      <c r="AT164" s="196" t="s">
        <v>210</v>
      </c>
      <c r="AU164" s="196" t="s">
        <v>88</v>
      </c>
      <c r="AY164" s="14" t="s">
        <v>170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86</v>
      </c>
      <c r="BK164" s="197">
        <f t="shared" si="19"/>
        <v>0</v>
      </c>
      <c r="BL164" s="14" t="s">
        <v>176</v>
      </c>
      <c r="BM164" s="196" t="s">
        <v>2105</v>
      </c>
    </row>
    <row r="165" spans="1:65" s="2" customFormat="1" ht="24.2" customHeight="1">
      <c r="A165" s="31"/>
      <c r="B165" s="32"/>
      <c r="C165" s="184" t="s">
        <v>446</v>
      </c>
      <c r="D165" s="184" t="s">
        <v>172</v>
      </c>
      <c r="E165" s="185" t="s">
        <v>2001</v>
      </c>
      <c r="F165" s="186" t="s">
        <v>2002</v>
      </c>
      <c r="G165" s="187" t="s">
        <v>207</v>
      </c>
      <c r="H165" s="188">
        <v>3</v>
      </c>
      <c r="I165" s="189"/>
      <c r="J165" s="190">
        <f t="shared" si="10"/>
        <v>0</v>
      </c>
      <c r="K165" s="191"/>
      <c r="L165" s="36"/>
      <c r="M165" s="192" t="s">
        <v>1</v>
      </c>
      <c r="N165" s="193" t="s">
        <v>43</v>
      </c>
      <c r="O165" s="68"/>
      <c r="P165" s="194">
        <f t="shared" si="11"/>
        <v>0</v>
      </c>
      <c r="Q165" s="194">
        <v>2.1000000000000001E-4</v>
      </c>
      <c r="R165" s="194">
        <f t="shared" si="12"/>
        <v>6.3000000000000003E-4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176</v>
      </c>
      <c r="AT165" s="196" t="s">
        <v>172</v>
      </c>
      <c r="AU165" s="196" t="s">
        <v>88</v>
      </c>
      <c r="AY165" s="14" t="s">
        <v>170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86</v>
      </c>
      <c r="BK165" s="197">
        <f t="shared" si="19"/>
        <v>0</v>
      </c>
      <c r="BL165" s="14" t="s">
        <v>176</v>
      </c>
      <c r="BM165" s="196" t="s">
        <v>2106</v>
      </c>
    </row>
    <row r="166" spans="1:65" s="2" customFormat="1" ht="14.45" customHeight="1">
      <c r="A166" s="31"/>
      <c r="B166" s="32"/>
      <c r="C166" s="198" t="s">
        <v>450</v>
      </c>
      <c r="D166" s="198" t="s">
        <v>210</v>
      </c>
      <c r="E166" s="199" t="s">
        <v>2004</v>
      </c>
      <c r="F166" s="200" t="s">
        <v>2005</v>
      </c>
      <c r="G166" s="201" t="s">
        <v>207</v>
      </c>
      <c r="H166" s="202">
        <v>3</v>
      </c>
      <c r="I166" s="203"/>
      <c r="J166" s="204">
        <f t="shared" si="10"/>
        <v>0</v>
      </c>
      <c r="K166" s="205"/>
      <c r="L166" s="206"/>
      <c r="M166" s="207" t="s">
        <v>1</v>
      </c>
      <c r="N166" s="208" t="s">
        <v>43</v>
      </c>
      <c r="O166" s="68"/>
      <c r="P166" s="194">
        <f t="shared" si="11"/>
        <v>0</v>
      </c>
      <c r="Q166" s="194">
        <v>6.0000000000000001E-3</v>
      </c>
      <c r="R166" s="194">
        <f t="shared" si="12"/>
        <v>1.8000000000000002E-2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204</v>
      </c>
      <c r="AT166" s="196" t="s">
        <v>210</v>
      </c>
      <c r="AU166" s="196" t="s">
        <v>88</v>
      </c>
      <c r="AY166" s="14" t="s">
        <v>170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86</v>
      </c>
      <c r="BK166" s="197">
        <f t="shared" si="19"/>
        <v>0</v>
      </c>
      <c r="BL166" s="14" t="s">
        <v>176</v>
      </c>
      <c r="BM166" s="196" t="s">
        <v>2107</v>
      </c>
    </row>
    <row r="167" spans="1:65" s="2" customFormat="1" ht="24.2" customHeight="1">
      <c r="A167" s="31"/>
      <c r="B167" s="32"/>
      <c r="C167" s="184" t="s">
        <v>454</v>
      </c>
      <c r="D167" s="184" t="s">
        <v>172</v>
      </c>
      <c r="E167" s="185" t="s">
        <v>2108</v>
      </c>
      <c r="F167" s="186" t="s">
        <v>2109</v>
      </c>
      <c r="G167" s="187" t="s">
        <v>207</v>
      </c>
      <c r="H167" s="188">
        <v>4</v>
      </c>
      <c r="I167" s="189"/>
      <c r="J167" s="190">
        <f t="shared" si="10"/>
        <v>0</v>
      </c>
      <c r="K167" s="191"/>
      <c r="L167" s="36"/>
      <c r="M167" s="192" t="s">
        <v>1</v>
      </c>
      <c r="N167" s="193" t="s">
        <v>43</v>
      </c>
      <c r="O167" s="68"/>
      <c r="P167" s="194">
        <f t="shared" si="11"/>
        <v>0</v>
      </c>
      <c r="Q167" s="194">
        <v>1.65E-3</v>
      </c>
      <c r="R167" s="194">
        <f t="shared" si="12"/>
        <v>6.6E-3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176</v>
      </c>
      <c r="AT167" s="196" t="s">
        <v>172</v>
      </c>
      <c r="AU167" s="196" t="s">
        <v>88</v>
      </c>
      <c r="AY167" s="14" t="s">
        <v>170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86</v>
      </c>
      <c r="BK167" s="197">
        <f t="shared" si="19"/>
        <v>0</v>
      </c>
      <c r="BL167" s="14" t="s">
        <v>176</v>
      </c>
      <c r="BM167" s="196" t="s">
        <v>2110</v>
      </c>
    </row>
    <row r="168" spans="1:65" s="2" customFormat="1" ht="14.45" customHeight="1">
      <c r="A168" s="31"/>
      <c r="B168" s="32"/>
      <c r="C168" s="198" t="s">
        <v>299</v>
      </c>
      <c r="D168" s="198" t="s">
        <v>210</v>
      </c>
      <c r="E168" s="199" t="s">
        <v>2111</v>
      </c>
      <c r="F168" s="200" t="s">
        <v>2112</v>
      </c>
      <c r="G168" s="201" t="s">
        <v>207</v>
      </c>
      <c r="H168" s="202">
        <v>4</v>
      </c>
      <c r="I168" s="203"/>
      <c r="J168" s="204">
        <f t="shared" si="10"/>
        <v>0</v>
      </c>
      <c r="K168" s="205"/>
      <c r="L168" s="206"/>
      <c r="M168" s="207" t="s">
        <v>1</v>
      </c>
      <c r="N168" s="208" t="s">
        <v>43</v>
      </c>
      <c r="O168" s="68"/>
      <c r="P168" s="194">
        <f t="shared" si="11"/>
        <v>0</v>
      </c>
      <c r="Q168" s="194">
        <v>6.0000000000000001E-3</v>
      </c>
      <c r="R168" s="194">
        <f t="shared" si="12"/>
        <v>2.4E-2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204</v>
      </c>
      <c r="AT168" s="196" t="s">
        <v>210</v>
      </c>
      <c r="AU168" s="196" t="s">
        <v>88</v>
      </c>
      <c r="AY168" s="14" t="s">
        <v>170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86</v>
      </c>
      <c r="BK168" s="197">
        <f t="shared" si="19"/>
        <v>0</v>
      </c>
      <c r="BL168" s="14" t="s">
        <v>176</v>
      </c>
      <c r="BM168" s="196" t="s">
        <v>2113</v>
      </c>
    </row>
    <row r="169" spans="1:65" s="2" customFormat="1" ht="24.2" customHeight="1">
      <c r="A169" s="31"/>
      <c r="B169" s="32"/>
      <c r="C169" s="184" t="s">
        <v>303</v>
      </c>
      <c r="D169" s="184" t="s">
        <v>172</v>
      </c>
      <c r="E169" s="185" t="s">
        <v>2114</v>
      </c>
      <c r="F169" s="186" t="s">
        <v>2115</v>
      </c>
      <c r="G169" s="187" t="s">
        <v>207</v>
      </c>
      <c r="H169" s="188">
        <v>2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43</v>
      </c>
      <c r="O169" s="68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176</v>
      </c>
      <c r="AT169" s="196" t="s">
        <v>172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2116</v>
      </c>
    </row>
    <row r="170" spans="1:65" s="2" customFormat="1" ht="14.45" customHeight="1">
      <c r="A170" s="31"/>
      <c r="B170" s="32"/>
      <c r="C170" s="198" t="s">
        <v>307</v>
      </c>
      <c r="D170" s="198" t="s">
        <v>210</v>
      </c>
      <c r="E170" s="199" t="s">
        <v>2117</v>
      </c>
      <c r="F170" s="200" t="s">
        <v>2118</v>
      </c>
      <c r="G170" s="201" t="s">
        <v>207</v>
      </c>
      <c r="H170" s="202">
        <v>1</v>
      </c>
      <c r="I170" s="203"/>
      <c r="J170" s="204">
        <f t="shared" si="10"/>
        <v>0</v>
      </c>
      <c r="K170" s="205"/>
      <c r="L170" s="206"/>
      <c r="M170" s="207" t="s">
        <v>1</v>
      </c>
      <c r="N170" s="208" t="s">
        <v>43</v>
      </c>
      <c r="O170" s="68"/>
      <c r="P170" s="194">
        <f t="shared" si="11"/>
        <v>0</v>
      </c>
      <c r="Q170" s="194">
        <v>1.9E-2</v>
      </c>
      <c r="R170" s="194">
        <f t="shared" si="12"/>
        <v>1.9E-2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204</v>
      </c>
      <c r="AT170" s="196" t="s">
        <v>210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2119</v>
      </c>
    </row>
    <row r="171" spans="1:65" s="2" customFormat="1" ht="14.45" customHeight="1">
      <c r="A171" s="31"/>
      <c r="B171" s="32"/>
      <c r="C171" s="198" t="s">
        <v>311</v>
      </c>
      <c r="D171" s="198" t="s">
        <v>210</v>
      </c>
      <c r="E171" s="199" t="s">
        <v>2120</v>
      </c>
      <c r="F171" s="200" t="s">
        <v>2121</v>
      </c>
      <c r="G171" s="201" t="s">
        <v>207</v>
      </c>
      <c r="H171" s="202">
        <v>1</v>
      </c>
      <c r="I171" s="203"/>
      <c r="J171" s="204">
        <f t="shared" si="10"/>
        <v>0</v>
      </c>
      <c r="K171" s="205"/>
      <c r="L171" s="206"/>
      <c r="M171" s="207" t="s">
        <v>1</v>
      </c>
      <c r="N171" s="208" t="s">
        <v>43</v>
      </c>
      <c r="O171" s="68"/>
      <c r="P171" s="194">
        <f t="shared" si="11"/>
        <v>0</v>
      </c>
      <c r="Q171" s="194">
        <v>1.9E-2</v>
      </c>
      <c r="R171" s="194">
        <f t="shared" si="12"/>
        <v>1.9E-2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204</v>
      </c>
      <c r="AT171" s="196" t="s">
        <v>210</v>
      </c>
      <c r="AU171" s="196" t="s">
        <v>88</v>
      </c>
      <c r="AY171" s="14" t="s">
        <v>170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86</v>
      </c>
      <c r="BK171" s="197">
        <f t="shared" si="19"/>
        <v>0</v>
      </c>
      <c r="BL171" s="14" t="s">
        <v>176</v>
      </c>
      <c r="BM171" s="196" t="s">
        <v>2122</v>
      </c>
    </row>
    <row r="172" spans="1:65" s="2" customFormat="1" ht="24.2" customHeight="1">
      <c r="A172" s="31"/>
      <c r="B172" s="32"/>
      <c r="C172" s="184" t="s">
        <v>463</v>
      </c>
      <c r="D172" s="184" t="s">
        <v>172</v>
      </c>
      <c r="E172" s="185" t="s">
        <v>2123</v>
      </c>
      <c r="F172" s="186" t="s">
        <v>2124</v>
      </c>
      <c r="G172" s="187" t="s">
        <v>207</v>
      </c>
      <c r="H172" s="188">
        <v>8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43</v>
      </c>
      <c r="O172" s="68"/>
      <c r="P172" s="194">
        <f t="shared" si="11"/>
        <v>0</v>
      </c>
      <c r="Q172" s="194">
        <v>2.96E-3</v>
      </c>
      <c r="R172" s="194">
        <f t="shared" si="12"/>
        <v>2.368E-2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176</v>
      </c>
      <c r="AT172" s="196" t="s">
        <v>172</v>
      </c>
      <c r="AU172" s="196" t="s">
        <v>88</v>
      </c>
      <c r="AY172" s="14" t="s">
        <v>170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86</v>
      </c>
      <c r="BK172" s="197">
        <f t="shared" si="19"/>
        <v>0</v>
      </c>
      <c r="BL172" s="14" t="s">
        <v>176</v>
      </c>
      <c r="BM172" s="196" t="s">
        <v>2125</v>
      </c>
    </row>
    <row r="173" spans="1:65" s="2" customFormat="1" ht="14.45" customHeight="1">
      <c r="A173" s="31"/>
      <c r="B173" s="32"/>
      <c r="C173" s="198" t="s">
        <v>465</v>
      </c>
      <c r="D173" s="198" t="s">
        <v>210</v>
      </c>
      <c r="E173" s="199" t="s">
        <v>2126</v>
      </c>
      <c r="F173" s="200" t="s">
        <v>2127</v>
      </c>
      <c r="G173" s="201" t="s">
        <v>207</v>
      </c>
      <c r="H173" s="202">
        <v>5</v>
      </c>
      <c r="I173" s="203"/>
      <c r="J173" s="204">
        <f t="shared" si="10"/>
        <v>0</v>
      </c>
      <c r="K173" s="205"/>
      <c r="L173" s="206"/>
      <c r="M173" s="207" t="s">
        <v>1</v>
      </c>
      <c r="N173" s="208" t="s">
        <v>43</v>
      </c>
      <c r="O173" s="68"/>
      <c r="P173" s="194">
        <f t="shared" si="11"/>
        <v>0</v>
      </c>
      <c r="Q173" s="194">
        <v>0.01</v>
      </c>
      <c r="R173" s="194">
        <f t="shared" si="12"/>
        <v>0.05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204</v>
      </c>
      <c r="AT173" s="196" t="s">
        <v>210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176</v>
      </c>
      <c r="BM173" s="196" t="s">
        <v>2128</v>
      </c>
    </row>
    <row r="174" spans="1:65" s="2" customFormat="1" ht="14.45" customHeight="1">
      <c r="A174" s="31"/>
      <c r="B174" s="32"/>
      <c r="C174" s="198" t="s">
        <v>469</v>
      </c>
      <c r="D174" s="198" t="s">
        <v>210</v>
      </c>
      <c r="E174" s="199" t="s">
        <v>2129</v>
      </c>
      <c r="F174" s="200" t="s">
        <v>2130</v>
      </c>
      <c r="G174" s="201" t="s">
        <v>207</v>
      </c>
      <c r="H174" s="202">
        <v>3</v>
      </c>
      <c r="I174" s="203"/>
      <c r="J174" s="204">
        <f t="shared" si="10"/>
        <v>0</v>
      </c>
      <c r="K174" s="205"/>
      <c r="L174" s="206"/>
      <c r="M174" s="207" t="s">
        <v>1</v>
      </c>
      <c r="N174" s="208" t="s">
        <v>43</v>
      </c>
      <c r="O174" s="68"/>
      <c r="P174" s="194">
        <f t="shared" si="11"/>
        <v>0</v>
      </c>
      <c r="Q174" s="194">
        <v>0.01</v>
      </c>
      <c r="R174" s="194">
        <f t="shared" si="12"/>
        <v>0.03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204</v>
      </c>
      <c r="AT174" s="196" t="s">
        <v>210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176</v>
      </c>
      <c r="BM174" s="196" t="s">
        <v>2131</v>
      </c>
    </row>
    <row r="175" spans="1:65" s="2" customFormat="1" ht="24.2" customHeight="1">
      <c r="A175" s="31"/>
      <c r="B175" s="32"/>
      <c r="C175" s="184" t="s">
        <v>473</v>
      </c>
      <c r="D175" s="184" t="s">
        <v>172</v>
      </c>
      <c r="E175" s="185" t="s">
        <v>2132</v>
      </c>
      <c r="F175" s="186" t="s">
        <v>2133</v>
      </c>
      <c r="G175" s="187" t="s">
        <v>207</v>
      </c>
      <c r="H175" s="188">
        <v>4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43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176</v>
      </c>
      <c r="AT175" s="196" t="s">
        <v>172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176</v>
      </c>
      <c r="BM175" s="196" t="s">
        <v>2134</v>
      </c>
    </row>
    <row r="176" spans="1:65" s="2" customFormat="1" ht="14.45" customHeight="1">
      <c r="A176" s="31"/>
      <c r="B176" s="32"/>
      <c r="C176" s="198" t="s">
        <v>477</v>
      </c>
      <c r="D176" s="198" t="s">
        <v>210</v>
      </c>
      <c r="E176" s="199" t="s">
        <v>2135</v>
      </c>
      <c r="F176" s="200" t="s">
        <v>2136</v>
      </c>
      <c r="G176" s="201" t="s">
        <v>207</v>
      </c>
      <c r="H176" s="202">
        <v>1</v>
      </c>
      <c r="I176" s="203"/>
      <c r="J176" s="204">
        <f t="shared" si="10"/>
        <v>0</v>
      </c>
      <c r="K176" s="205"/>
      <c r="L176" s="206"/>
      <c r="M176" s="207" t="s">
        <v>1</v>
      </c>
      <c r="N176" s="208" t="s">
        <v>43</v>
      </c>
      <c r="O176" s="68"/>
      <c r="P176" s="194">
        <f t="shared" si="11"/>
        <v>0</v>
      </c>
      <c r="Q176" s="194">
        <v>2.9000000000000001E-2</v>
      </c>
      <c r="R176" s="194">
        <f t="shared" si="12"/>
        <v>2.9000000000000001E-2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204</v>
      </c>
      <c r="AT176" s="196" t="s">
        <v>210</v>
      </c>
      <c r="AU176" s="196" t="s">
        <v>88</v>
      </c>
      <c r="AY176" s="14" t="s">
        <v>170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86</v>
      </c>
      <c r="BK176" s="197">
        <f t="shared" si="19"/>
        <v>0</v>
      </c>
      <c r="BL176" s="14" t="s">
        <v>176</v>
      </c>
      <c r="BM176" s="196" t="s">
        <v>2137</v>
      </c>
    </row>
    <row r="177" spans="1:65" s="2" customFormat="1" ht="14.45" customHeight="1">
      <c r="A177" s="31"/>
      <c r="B177" s="32"/>
      <c r="C177" s="198" t="s">
        <v>479</v>
      </c>
      <c r="D177" s="198" t="s">
        <v>210</v>
      </c>
      <c r="E177" s="199" t="s">
        <v>2138</v>
      </c>
      <c r="F177" s="200" t="s">
        <v>2139</v>
      </c>
      <c r="G177" s="201" t="s">
        <v>207</v>
      </c>
      <c r="H177" s="202">
        <v>1</v>
      </c>
      <c r="I177" s="203"/>
      <c r="J177" s="204">
        <f t="shared" si="10"/>
        <v>0</v>
      </c>
      <c r="K177" s="205"/>
      <c r="L177" s="206"/>
      <c r="M177" s="207" t="s">
        <v>1</v>
      </c>
      <c r="N177" s="208" t="s">
        <v>43</v>
      </c>
      <c r="O177" s="68"/>
      <c r="P177" s="194">
        <f t="shared" si="11"/>
        <v>0</v>
      </c>
      <c r="Q177" s="194">
        <v>0.03</v>
      </c>
      <c r="R177" s="194">
        <f t="shared" si="12"/>
        <v>0.03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204</v>
      </c>
      <c r="AT177" s="196" t="s">
        <v>210</v>
      </c>
      <c r="AU177" s="196" t="s">
        <v>88</v>
      </c>
      <c r="AY177" s="14" t="s">
        <v>170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86</v>
      </c>
      <c r="BK177" s="197">
        <f t="shared" si="19"/>
        <v>0</v>
      </c>
      <c r="BL177" s="14" t="s">
        <v>176</v>
      </c>
      <c r="BM177" s="196" t="s">
        <v>2140</v>
      </c>
    </row>
    <row r="178" spans="1:65" s="2" customFormat="1" ht="14.45" customHeight="1">
      <c r="A178" s="31"/>
      <c r="B178" s="32"/>
      <c r="C178" s="198" t="s">
        <v>481</v>
      </c>
      <c r="D178" s="198" t="s">
        <v>210</v>
      </c>
      <c r="E178" s="199" t="s">
        <v>2141</v>
      </c>
      <c r="F178" s="200" t="s">
        <v>2142</v>
      </c>
      <c r="G178" s="201" t="s">
        <v>207</v>
      </c>
      <c r="H178" s="202">
        <v>2</v>
      </c>
      <c r="I178" s="203"/>
      <c r="J178" s="204">
        <f t="shared" si="10"/>
        <v>0</v>
      </c>
      <c r="K178" s="205"/>
      <c r="L178" s="206"/>
      <c r="M178" s="207" t="s">
        <v>1</v>
      </c>
      <c r="N178" s="208" t="s">
        <v>43</v>
      </c>
      <c r="O178" s="68"/>
      <c r="P178" s="194">
        <f t="shared" si="11"/>
        <v>0</v>
      </c>
      <c r="Q178" s="194">
        <v>3.2000000000000001E-2</v>
      </c>
      <c r="R178" s="194">
        <f t="shared" si="12"/>
        <v>6.4000000000000001E-2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204</v>
      </c>
      <c r="AT178" s="196" t="s">
        <v>210</v>
      </c>
      <c r="AU178" s="196" t="s">
        <v>88</v>
      </c>
      <c r="AY178" s="14" t="s">
        <v>170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86</v>
      </c>
      <c r="BK178" s="197">
        <f t="shared" si="19"/>
        <v>0</v>
      </c>
      <c r="BL178" s="14" t="s">
        <v>176</v>
      </c>
      <c r="BM178" s="196" t="s">
        <v>2143</v>
      </c>
    </row>
    <row r="179" spans="1:65" s="2" customFormat="1" ht="24.2" customHeight="1">
      <c r="A179" s="31"/>
      <c r="B179" s="32"/>
      <c r="C179" s="184" t="s">
        <v>485</v>
      </c>
      <c r="D179" s="184" t="s">
        <v>172</v>
      </c>
      <c r="E179" s="185" t="s">
        <v>2007</v>
      </c>
      <c r="F179" s="186" t="s">
        <v>2008</v>
      </c>
      <c r="G179" s="187" t="s">
        <v>217</v>
      </c>
      <c r="H179" s="188">
        <v>101.11</v>
      </c>
      <c r="I179" s="189"/>
      <c r="J179" s="190">
        <f t="shared" si="10"/>
        <v>0</v>
      </c>
      <c r="K179" s="191"/>
      <c r="L179" s="36"/>
      <c r="M179" s="192" t="s">
        <v>1</v>
      </c>
      <c r="N179" s="193" t="s">
        <v>43</v>
      </c>
      <c r="O179" s="68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176</v>
      </c>
      <c r="AT179" s="196" t="s">
        <v>172</v>
      </c>
      <c r="AU179" s="196" t="s">
        <v>88</v>
      </c>
      <c r="AY179" s="14" t="s">
        <v>170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86</v>
      </c>
      <c r="BK179" s="197">
        <f t="shared" si="19"/>
        <v>0</v>
      </c>
      <c r="BL179" s="14" t="s">
        <v>176</v>
      </c>
      <c r="BM179" s="196" t="s">
        <v>2144</v>
      </c>
    </row>
    <row r="180" spans="1:65" s="2" customFormat="1" ht="24.2" customHeight="1">
      <c r="A180" s="31"/>
      <c r="B180" s="32"/>
      <c r="C180" s="198" t="s">
        <v>489</v>
      </c>
      <c r="D180" s="198" t="s">
        <v>210</v>
      </c>
      <c r="E180" s="199" t="s">
        <v>2010</v>
      </c>
      <c r="F180" s="200" t="s">
        <v>2011</v>
      </c>
      <c r="G180" s="201" t="s">
        <v>217</v>
      </c>
      <c r="H180" s="202">
        <v>102.627</v>
      </c>
      <c r="I180" s="203"/>
      <c r="J180" s="204">
        <f t="shared" si="10"/>
        <v>0</v>
      </c>
      <c r="K180" s="205"/>
      <c r="L180" s="206"/>
      <c r="M180" s="207" t="s">
        <v>1</v>
      </c>
      <c r="N180" s="208" t="s">
        <v>43</v>
      </c>
      <c r="O180" s="68"/>
      <c r="P180" s="194">
        <f t="shared" si="11"/>
        <v>0</v>
      </c>
      <c r="Q180" s="194">
        <v>3.14E-3</v>
      </c>
      <c r="R180" s="194">
        <f t="shared" si="12"/>
        <v>0.32224878000000001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204</v>
      </c>
      <c r="AT180" s="196" t="s">
        <v>210</v>
      </c>
      <c r="AU180" s="196" t="s">
        <v>88</v>
      </c>
      <c r="AY180" s="14" t="s">
        <v>170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86</v>
      </c>
      <c r="BK180" s="197">
        <f t="shared" si="19"/>
        <v>0</v>
      </c>
      <c r="BL180" s="14" t="s">
        <v>176</v>
      </c>
      <c r="BM180" s="196" t="s">
        <v>2145</v>
      </c>
    </row>
    <row r="181" spans="1:65" s="2" customFormat="1" ht="14.45" customHeight="1">
      <c r="A181" s="31"/>
      <c r="B181" s="32"/>
      <c r="C181" s="198" t="s">
        <v>579</v>
      </c>
      <c r="D181" s="198" t="s">
        <v>210</v>
      </c>
      <c r="E181" s="199" t="s">
        <v>2016</v>
      </c>
      <c r="F181" s="200" t="s">
        <v>2017</v>
      </c>
      <c r="G181" s="201" t="s">
        <v>207</v>
      </c>
      <c r="H181" s="202">
        <v>2.0299999999999998</v>
      </c>
      <c r="I181" s="203"/>
      <c r="J181" s="204">
        <f t="shared" si="10"/>
        <v>0</v>
      </c>
      <c r="K181" s="205"/>
      <c r="L181" s="206"/>
      <c r="M181" s="207" t="s">
        <v>1</v>
      </c>
      <c r="N181" s="208" t="s">
        <v>43</v>
      </c>
      <c r="O181" s="68"/>
      <c r="P181" s="194">
        <f t="shared" si="11"/>
        <v>0</v>
      </c>
      <c r="Q181" s="194">
        <v>1.4E-3</v>
      </c>
      <c r="R181" s="194">
        <f t="shared" si="12"/>
        <v>2.8419999999999999E-3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204</v>
      </c>
      <c r="AT181" s="196" t="s">
        <v>210</v>
      </c>
      <c r="AU181" s="196" t="s">
        <v>88</v>
      </c>
      <c r="AY181" s="14" t="s">
        <v>170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86</v>
      </c>
      <c r="BK181" s="197">
        <f t="shared" si="19"/>
        <v>0</v>
      </c>
      <c r="BL181" s="14" t="s">
        <v>176</v>
      </c>
      <c r="BM181" s="196" t="s">
        <v>2146</v>
      </c>
    </row>
    <row r="182" spans="1:65" s="2" customFormat="1" ht="24.2" customHeight="1">
      <c r="A182" s="31"/>
      <c r="B182" s="32"/>
      <c r="C182" s="184" t="s">
        <v>583</v>
      </c>
      <c r="D182" s="184" t="s">
        <v>172</v>
      </c>
      <c r="E182" s="185" t="s">
        <v>2147</v>
      </c>
      <c r="F182" s="186" t="s">
        <v>2148</v>
      </c>
      <c r="G182" s="187" t="s">
        <v>217</v>
      </c>
      <c r="H182" s="188">
        <v>92.76</v>
      </c>
      <c r="I182" s="189"/>
      <c r="J182" s="190">
        <f t="shared" si="10"/>
        <v>0</v>
      </c>
      <c r="K182" s="191"/>
      <c r="L182" s="36"/>
      <c r="M182" s="192" t="s">
        <v>1</v>
      </c>
      <c r="N182" s="193" t="s">
        <v>43</v>
      </c>
      <c r="O182" s="68"/>
      <c r="P182" s="194">
        <f t="shared" si="11"/>
        <v>0</v>
      </c>
      <c r="Q182" s="194">
        <v>0</v>
      </c>
      <c r="R182" s="194">
        <f t="shared" si="12"/>
        <v>0</v>
      </c>
      <c r="S182" s="194">
        <v>0</v>
      </c>
      <c r="T182" s="195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176</v>
      </c>
      <c r="AT182" s="196" t="s">
        <v>172</v>
      </c>
      <c r="AU182" s="196" t="s">
        <v>88</v>
      </c>
      <c r="AY182" s="14" t="s">
        <v>170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86</v>
      </c>
      <c r="BK182" s="197">
        <f t="shared" si="19"/>
        <v>0</v>
      </c>
      <c r="BL182" s="14" t="s">
        <v>176</v>
      </c>
      <c r="BM182" s="196" t="s">
        <v>2149</v>
      </c>
    </row>
    <row r="183" spans="1:65" s="2" customFormat="1" ht="24.2" customHeight="1">
      <c r="A183" s="31"/>
      <c r="B183" s="32"/>
      <c r="C183" s="198" t="s">
        <v>493</v>
      </c>
      <c r="D183" s="198" t="s">
        <v>210</v>
      </c>
      <c r="E183" s="199" t="s">
        <v>2150</v>
      </c>
      <c r="F183" s="200" t="s">
        <v>2151</v>
      </c>
      <c r="G183" s="201" t="s">
        <v>217</v>
      </c>
      <c r="H183" s="202">
        <v>94.150999999999996</v>
      </c>
      <c r="I183" s="203"/>
      <c r="J183" s="204">
        <f t="shared" si="10"/>
        <v>0</v>
      </c>
      <c r="K183" s="205"/>
      <c r="L183" s="206"/>
      <c r="M183" s="207" t="s">
        <v>1</v>
      </c>
      <c r="N183" s="208" t="s">
        <v>43</v>
      </c>
      <c r="O183" s="68"/>
      <c r="P183" s="194">
        <f t="shared" si="11"/>
        <v>0</v>
      </c>
      <c r="Q183" s="194">
        <v>6.6699999999999997E-3</v>
      </c>
      <c r="R183" s="194">
        <f t="shared" si="12"/>
        <v>0.62798716999999993</v>
      </c>
      <c r="S183" s="194">
        <v>0</v>
      </c>
      <c r="T183" s="195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204</v>
      </c>
      <c r="AT183" s="196" t="s">
        <v>210</v>
      </c>
      <c r="AU183" s="196" t="s">
        <v>88</v>
      </c>
      <c r="AY183" s="14" t="s">
        <v>170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86</v>
      </c>
      <c r="BK183" s="197">
        <f t="shared" si="19"/>
        <v>0</v>
      </c>
      <c r="BL183" s="14" t="s">
        <v>176</v>
      </c>
      <c r="BM183" s="196" t="s">
        <v>2152</v>
      </c>
    </row>
    <row r="184" spans="1:65" s="2" customFormat="1" ht="14.45" customHeight="1">
      <c r="A184" s="31"/>
      <c r="B184" s="32"/>
      <c r="C184" s="198" t="s">
        <v>586</v>
      </c>
      <c r="D184" s="198" t="s">
        <v>210</v>
      </c>
      <c r="E184" s="199" t="s">
        <v>2153</v>
      </c>
      <c r="F184" s="200" t="s">
        <v>2154</v>
      </c>
      <c r="G184" s="201" t="s">
        <v>207</v>
      </c>
      <c r="H184" s="202">
        <v>1</v>
      </c>
      <c r="I184" s="203"/>
      <c r="J184" s="204">
        <f t="shared" si="10"/>
        <v>0</v>
      </c>
      <c r="K184" s="205"/>
      <c r="L184" s="206"/>
      <c r="M184" s="207" t="s">
        <v>1</v>
      </c>
      <c r="N184" s="208" t="s">
        <v>43</v>
      </c>
      <c r="O184" s="68"/>
      <c r="P184" s="194">
        <f t="shared" si="11"/>
        <v>0</v>
      </c>
      <c r="Q184" s="194">
        <v>6.7000000000000002E-3</v>
      </c>
      <c r="R184" s="194">
        <f t="shared" si="12"/>
        <v>6.7000000000000002E-3</v>
      </c>
      <c r="S184" s="194">
        <v>0</v>
      </c>
      <c r="T184" s="195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204</v>
      </c>
      <c r="AT184" s="196" t="s">
        <v>210</v>
      </c>
      <c r="AU184" s="196" t="s">
        <v>88</v>
      </c>
      <c r="AY184" s="14" t="s">
        <v>170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4" t="s">
        <v>86</v>
      </c>
      <c r="BK184" s="197">
        <f t="shared" si="19"/>
        <v>0</v>
      </c>
      <c r="BL184" s="14" t="s">
        <v>176</v>
      </c>
      <c r="BM184" s="196" t="s">
        <v>2155</v>
      </c>
    </row>
    <row r="185" spans="1:65" s="2" customFormat="1" ht="14.45" customHeight="1">
      <c r="A185" s="31"/>
      <c r="B185" s="32"/>
      <c r="C185" s="198" t="s">
        <v>497</v>
      </c>
      <c r="D185" s="198" t="s">
        <v>210</v>
      </c>
      <c r="E185" s="199" t="s">
        <v>2156</v>
      </c>
      <c r="F185" s="200" t="s">
        <v>2157</v>
      </c>
      <c r="G185" s="201" t="s">
        <v>207</v>
      </c>
      <c r="H185" s="202">
        <v>1</v>
      </c>
      <c r="I185" s="203"/>
      <c r="J185" s="204">
        <f t="shared" si="10"/>
        <v>0</v>
      </c>
      <c r="K185" s="205"/>
      <c r="L185" s="206"/>
      <c r="M185" s="207" t="s">
        <v>1</v>
      </c>
      <c r="N185" s="208" t="s">
        <v>43</v>
      </c>
      <c r="O185" s="68"/>
      <c r="P185" s="194">
        <f t="shared" si="11"/>
        <v>0</v>
      </c>
      <c r="Q185" s="194">
        <v>6.7000000000000002E-3</v>
      </c>
      <c r="R185" s="194">
        <f t="shared" si="12"/>
        <v>6.7000000000000002E-3</v>
      </c>
      <c r="S185" s="194">
        <v>0</v>
      </c>
      <c r="T185" s="195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204</v>
      </c>
      <c r="AT185" s="196" t="s">
        <v>210</v>
      </c>
      <c r="AU185" s="196" t="s">
        <v>88</v>
      </c>
      <c r="AY185" s="14" t="s">
        <v>170</v>
      </c>
      <c r="BE185" s="197">
        <f t="shared" si="14"/>
        <v>0</v>
      </c>
      <c r="BF185" s="197">
        <f t="shared" si="15"/>
        <v>0</v>
      </c>
      <c r="BG185" s="197">
        <f t="shared" si="16"/>
        <v>0</v>
      </c>
      <c r="BH185" s="197">
        <f t="shared" si="17"/>
        <v>0</v>
      </c>
      <c r="BI185" s="197">
        <f t="shared" si="18"/>
        <v>0</v>
      </c>
      <c r="BJ185" s="14" t="s">
        <v>86</v>
      </c>
      <c r="BK185" s="197">
        <f t="shared" si="19"/>
        <v>0</v>
      </c>
      <c r="BL185" s="14" t="s">
        <v>176</v>
      </c>
      <c r="BM185" s="196" t="s">
        <v>2158</v>
      </c>
    </row>
    <row r="186" spans="1:65" s="2" customFormat="1" ht="14.45" customHeight="1">
      <c r="A186" s="31"/>
      <c r="B186" s="32"/>
      <c r="C186" s="198" t="s">
        <v>589</v>
      </c>
      <c r="D186" s="198" t="s">
        <v>210</v>
      </c>
      <c r="E186" s="199" t="s">
        <v>2159</v>
      </c>
      <c r="F186" s="200" t="s">
        <v>2160</v>
      </c>
      <c r="G186" s="201" t="s">
        <v>207</v>
      </c>
      <c r="H186" s="202">
        <v>7</v>
      </c>
      <c r="I186" s="203"/>
      <c r="J186" s="204">
        <f t="shared" si="10"/>
        <v>0</v>
      </c>
      <c r="K186" s="205"/>
      <c r="L186" s="206"/>
      <c r="M186" s="207" t="s">
        <v>1</v>
      </c>
      <c r="N186" s="208" t="s">
        <v>43</v>
      </c>
      <c r="O186" s="68"/>
      <c r="P186" s="194">
        <f t="shared" si="11"/>
        <v>0</v>
      </c>
      <c r="Q186" s="194">
        <v>6.7000000000000002E-3</v>
      </c>
      <c r="R186" s="194">
        <f t="shared" si="12"/>
        <v>4.6900000000000004E-2</v>
      </c>
      <c r="S186" s="194">
        <v>0</v>
      </c>
      <c r="T186" s="195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204</v>
      </c>
      <c r="AT186" s="196" t="s">
        <v>210</v>
      </c>
      <c r="AU186" s="196" t="s">
        <v>88</v>
      </c>
      <c r="AY186" s="14" t="s">
        <v>170</v>
      </c>
      <c r="BE186" s="197">
        <f t="shared" si="14"/>
        <v>0</v>
      </c>
      <c r="BF186" s="197">
        <f t="shared" si="15"/>
        <v>0</v>
      </c>
      <c r="BG186" s="197">
        <f t="shared" si="16"/>
        <v>0</v>
      </c>
      <c r="BH186" s="197">
        <f t="shared" si="17"/>
        <v>0</v>
      </c>
      <c r="BI186" s="197">
        <f t="shared" si="18"/>
        <v>0</v>
      </c>
      <c r="BJ186" s="14" t="s">
        <v>86</v>
      </c>
      <c r="BK186" s="197">
        <f t="shared" si="19"/>
        <v>0</v>
      </c>
      <c r="BL186" s="14" t="s">
        <v>176</v>
      </c>
      <c r="BM186" s="196" t="s">
        <v>2161</v>
      </c>
    </row>
    <row r="187" spans="1:65" s="2" customFormat="1" ht="14.45" customHeight="1">
      <c r="A187" s="31"/>
      <c r="B187" s="32"/>
      <c r="C187" s="184" t="s">
        <v>501</v>
      </c>
      <c r="D187" s="184" t="s">
        <v>172</v>
      </c>
      <c r="E187" s="185" t="s">
        <v>2019</v>
      </c>
      <c r="F187" s="186" t="s">
        <v>2020</v>
      </c>
      <c r="G187" s="187" t="s">
        <v>207</v>
      </c>
      <c r="H187" s="188">
        <v>14</v>
      </c>
      <c r="I187" s="189"/>
      <c r="J187" s="190">
        <f t="shared" si="10"/>
        <v>0</v>
      </c>
      <c r="K187" s="191"/>
      <c r="L187" s="36"/>
      <c r="M187" s="192" t="s">
        <v>1</v>
      </c>
      <c r="N187" s="193" t="s">
        <v>43</v>
      </c>
      <c r="O187" s="68"/>
      <c r="P187" s="194">
        <f t="shared" si="11"/>
        <v>0</v>
      </c>
      <c r="Q187" s="194">
        <v>0</v>
      </c>
      <c r="R187" s="194">
        <f t="shared" si="12"/>
        <v>0</v>
      </c>
      <c r="S187" s="194">
        <v>0</v>
      </c>
      <c r="T187" s="195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176</v>
      </c>
      <c r="AT187" s="196" t="s">
        <v>172</v>
      </c>
      <c r="AU187" s="196" t="s">
        <v>88</v>
      </c>
      <c r="AY187" s="14" t="s">
        <v>170</v>
      </c>
      <c r="BE187" s="197">
        <f t="shared" si="14"/>
        <v>0</v>
      </c>
      <c r="BF187" s="197">
        <f t="shared" si="15"/>
        <v>0</v>
      </c>
      <c r="BG187" s="197">
        <f t="shared" si="16"/>
        <v>0</v>
      </c>
      <c r="BH187" s="197">
        <f t="shared" si="17"/>
        <v>0</v>
      </c>
      <c r="BI187" s="197">
        <f t="shared" si="18"/>
        <v>0</v>
      </c>
      <c r="BJ187" s="14" t="s">
        <v>86</v>
      </c>
      <c r="BK187" s="197">
        <f t="shared" si="19"/>
        <v>0</v>
      </c>
      <c r="BL187" s="14" t="s">
        <v>176</v>
      </c>
      <c r="BM187" s="196" t="s">
        <v>2162</v>
      </c>
    </row>
    <row r="188" spans="1:65" s="2" customFormat="1" ht="14.45" customHeight="1">
      <c r="A188" s="31"/>
      <c r="B188" s="32"/>
      <c r="C188" s="198" t="s">
        <v>503</v>
      </c>
      <c r="D188" s="198" t="s">
        <v>210</v>
      </c>
      <c r="E188" s="199" t="s">
        <v>2022</v>
      </c>
      <c r="F188" s="200" t="s">
        <v>2023</v>
      </c>
      <c r="G188" s="201" t="s">
        <v>207</v>
      </c>
      <c r="H188" s="202">
        <v>14</v>
      </c>
      <c r="I188" s="203"/>
      <c r="J188" s="204">
        <f t="shared" si="10"/>
        <v>0</v>
      </c>
      <c r="K188" s="205"/>
      <c r="L188" s="206"/>
      <c r="M188" s="207" t="s">
        <v>1</v>
      </c>
      <c r="N188" s="208" t="s">
        <v>43</v>
      </c>
      <c r="O188" s="68"/>
      <c r="P188" s="194">
        <f t="shared" si="11"/>
        <v>0</v>
      </c>
      <c r="Q188" s="194">
        <v>7.2000000000000005E-4</v>
      </c>
      <c r="R188" s="194">
        <f t="shared" si="12"/>
        <v>1.008E-2</v>
      </c>
      <c r="S188" s="194">
        <v>0</v>
      </c>
      <c r="T188" s="195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204</v>
      </c>
      <c r="AT188" s="196" t="s">
        <v>210</v>
      </c>
      <c r="AU188" s="196" t="s">
        <v>88</v>
      </c>
      <c r="AY188" s="14" t="s">
        <v>170</v>
      </c>
      <c r="BE188" s="197">
        <f t="shared" si="14"/>
        <v>0</v>
      </c>
      <c r="BF188" s="197">
        <f t="shared" si="15"/>
        <v>0</v>
      </c>
      <c r="BG188" s="197">
        <f t="shared" si="16"/>
        <v>0</v>
      </c>
      <c r="BH188" s="197">
        <f t="shared" si="17"/>
        <v>0</v>
      </c>
      <c r="BI188" s="197">
        <f t="shared" si="18"/>
        <v>0</v>
      </c>
      <c r="BJ188" s="14" t="s">
        <v>86</v>
      </c>
      <c r="BK188" s="197">
        <f t="shared" si="19"/>
        <v>0</v>
      </c>
      <c r="BL188" s="14" t="s">
        <v>176</v>
      </c>
      <c r="BM188" s="196" t="s">
        <v>2163</v>
      </c>
    </row>
    <row r="189" spans="1:65" s="2" customFormat="1" ht="14.45" customHeight="1">
      <c r="A189" s="31"/>
      <c r="B189" s="32"/>
      <c r="C189" s="184" t="s">
        <v>505</v>
      </c>
      <c r="D189" s="184" t="s">
        <v>172</v>
      </c>
      <c r="E189" s="185" t="s">
        <v>2164</v>
      </c>
      <c r="F189" s="186" t="s">
        <v>2165</v>
      </c>
      <c r="G189" s="187" t="s">
        <v>207</v>
      </c>
      <c r="H189" s="188">
        <v>8</v>
      </c>
      <c r="I189" s="189"/>
      <c r="J189" s="190">
        <f t="shared" si="10"/>
        <v>0</v>
      </c>
      <c r="K189" s="191"/>
      <c r="L189" s="36"/>
      <c r="M189" s="192" t="s">
        <v>1</v>
      </c>
      <c r="N189" s="193" t="s">
        <v>43</v>
      </c>
      <c r="O189" s="68"/>
      <c r="P189" s="194">
        <f t="shared" si="11"/>
        <v>0</v>
      </c>
      <c r="Q189" s="194">
        <v>0</v>
      </c>
      <c r="R189" s="194">
        <f t="shared" si="12"/>
        <v>0</v>
      </c>
      <c r="S189" s="194">
        <v>0</v>
      </c>
      <c r="T189" s="195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176</v>
      </c>
      <c r="AT189" s="196" t="s">
        <v>172</v>
      </c>
      <c r="AU189" s="196" t="s">
        <v>88</v>
      </c>
      <c r="AY189" s="14" t="s">
        <v>170</v>
      </c>
      <c r="BE189" s="197">
        <f t="shared" si="14"/>
        <v>0</v>
      </c>
      <c r="BF189" s="197">
        <f t="shared" si="15"/>
        <v>0</v>
      </c>
      <c r="BG189" s="197">
        <f t="shared" si="16"/>
        <v>0</v>
      </c>
      <c r="BH189" s="197">
        <f t="shared" si="17"/>
        <v>0</v>
      </c>
      <c r="BI189" s="197">
        <f t="shared" si="18"/>
        <v>0</v>
      </c>
      <c r="BJ189" s="14" t="s">
        <v>86</v>
      </c>
      <c r="BK189" s="197">
        <f t="shared" si="19"/>
        <v>0</v>
      </c>
      <c r="BL189" s="14" t="s">
        <v>176</v>
      </c>
      <c r="BM189" s="196" t="s">
        <v>2166</v>
      </c>
    </row>
    <row r="190" spans="1:65" s="2" customFormat="1" ht="14.45" customHeight="1">
      <c r="A190" s="31"/>
      <c r="B190" s="32"/>
      <c r="C190" s="198" t="s">
        <v>507</v>
      </c>
      <c r="D190" s="198" t="s">
        <v>210</v>
      </c>
      <c r="E190" s="199" t="s">
        <v>2167</v>
      </c>
      <c r="F190" s="200" t="s">
        <v>2168</v>
      </c>
      <c r="G190" s="201" t="s">
        <v>207</v>
      </c>
      <c r="H190" s="202">
        <v>8</v>
      </c>
      <c r="I190" s="203"/>
      <c r="J190" s="204">
        <f t="shared" si="10"/>
        <v>0</v>
      </c>
      <c r="K190" s="205"/>
      <c r="L190" s="206"/>
      <c r="M190" s="207" t="s">
        <v>1</v>
      </c>
      <c r="N190" s="208" t="s">
        <v>43</v>
      </c>
      <c r="O190" s="68"/>
      <c r="P190" s="194">
        <f t="shared" si="11"/>
        <v>0</v>
      </c>
      <c r="Q190" s="194">
        <v>1.81E-3</v>
      </c>
      <c r="R190" s="194">
        <f t="shared" si="12"/>
        <v>1.448E-2</v>
      </c>
      <c r="S190" s="194">
        <v>0</v>
      </c>
      <c r="T190" s="195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204</v>
      </c>
      <c r="AT190" s="196" t="s">
        <v>210</v>
      </c>
      <c r="AU190" s="196" t="s">
        <v>88</v>
      </c>
      <c r="AY190" s="14" t="s">
        <v>170</v>
      </c>
      <c r="BE190" s="197">
        <f t="shared" si="14"/>
        <v>0</v>
      </c>
      <c r="BF190" s="197">
        <f t="shared" si="15"/>
        <v>0</v>
      </c>
      <c r="BG190" s="197">
        <f t="shared" si="16"/>
        <v>0</v>
      </c>
      <c r="BH190" s="197">
        <f t="shared" si="17"/>
        <v>0</v>
      </c>
      <c r="BI190" s="197">
        <f t="shared" si="18"/>
        <v>0</v>
      </c>
      <c r="BJ190" s="14" t="s">
        <v>86</v>
      </c>
      <c r="BK190" s="197">
        <f t="shared" si="19"/>
        <v>0</v>
      </c>
      <c r="BL190" s="14" t="s">
        <v>176</v>
      </c>
      <c r="BM190" s="196" t="s">
        <v>2169</v>
      </c>
    </row>
    <row r="191" spans="1:65" s="2" customFormat="1" ht="14.45" customHeight="1">
      <c r="A191" s="31"/>
      <c r="B191" s="32"/>
      <c r="C191" s="184" t="s">
        <v>756</v>
      </c>
      <c r="D191" s="184" t="s">
        <v>172</v>
      </c>
      <c r="E191" s="185" t="s">
        <v>2170</v>
      </c>
      <c r="F191" s="186" t="s">
        <v>2171</v>
      </c>
      <c r="G191" s="187" t="s">
        <v>207</v>
      </c>
      <c r="H191" s="188">
        <v>3</v>
      </c>
      <c r="I191" s="189"/>
      <c r="J191" s="190">
        <f t="shared" si="10"/>
        <v>0</v>
      </c>
      <c r="K191" s="191"/>
      <c r="L191" s="36"/>
      <c r="M191" s="192" t="s">
        <v>1</v>
      </c>
      <c r="N191" s="193" t="s">
        <v>43</v>
      </c>
      <c r="O191" s="68"/>
      <c r="P191" s="194">
        <f t="shared" si="11"/>
        <v>0</v>
      </c>
      <c r="Q191" s="194">
        <v>8.5999999999999998E-4</v>
      </c>
      <c r="R191" s="194">
        <f t="shared" si="12"/>
        <v>2.5799999999999998E-3</v>
      </c>
      <c r="S191" s="194">
        <v>0</v>
      </c>
      <c r="T191" s="195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176</v>
      </c>
      <c r="AT191" s="196" t="s">
        <v>172</v>
      </c>
      <c r="AU191" s="196" t="s">
        <v>88</v>
      </c>
      <c r="AY191" s="14" t="s">
        <v>170</v>
      </c>
      <c r="BE191" s="197">
        <f t="shared" si="14"/>
        <v>0</v>
      </c>
      <c r="BF191" s="197">
        <f t="shared" si="15"/>
        <v>0</v>
      </c>
      <c r="BG191" s="197">
        <f t="shared" si="16"/>
        <v>0</v>
      </c>
      <c r="BH191" s="197">
        <f t="shared" si="17"/>
        <v>0</v>
      </c>
      <c r="BI191" s="197">
        <f t="shared" si="18"/>
        <v>0</v>
      </c>
      <c r="BJ191" s="14" t="s">
        <v>86</v>
      </c>
      <c r="BK191" s="197">
        <f t="shared" si="19"/>
        <v>0</v>
      </c>
      <c r="BL191" s="14" t="s">
        <v>176</v>
      </c>
      <c r="BM191" s="196" t="s">
        <v>2172</v>
      </c>
    </row>
    <row r="192" spans="1:65" s="2" customFormat="1" ht="14.45" customHeight="1">
      <c r="A192" s="31"/>
      <c r="B192" s="32"/>
      <c r="C192" s="198" t="s">
        <v>758</v>
      </c>
      <c r="D192" s="198" t="s">
        <v>210</v>
      </c>
      <c r="E192" s="199" t="s">
        <v>2173</v>
      </c>
      <c r="F192" s="200" t="s">
        <v>2174</v>
      </c>
      <c r="G192" s="201" t="s">
        <v>207</v>
      </c>
      <c r="H192" s="202">
        <v>3</v>
      </c>
      <c r="I192" s="203"/>
      <c r="J192" s="204">
        <f t="shared" si="10"/>
        <v>0</v>
      </c>
      <c r="K192" s="205"/>
      <c r="L192" s="206"/>
      <c r="M192" s="207" t="s">
        <v>1</v>
      </c>
      <c r="N192" s="208" t="s">
        <v>43</v>
      </c>
      <c r="O192" s="68"/>
      <c r="P192" s="194">
        <f t="shared" si="11"/>
        <v>0</v>
      </c>
      <c r="Q192" s="194">
        <v>1.7999999999999999E-2</v>
      </c>
      <c r="R192" s="194">
        <f t="shared" si="12"/>
        <v>5.3999999999999992E-2</v>
      </c>
      <c r="S192" s="194">
        <v>0</v>
      </c>
      <c r="T192" s="195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204</v>
      </c>
      <c r="AT192" s="196" t="s">
        <v>210</v>
      </c>
      <c r="AU192" s="196" t="s">
        <v>88</v>
      </c>
      <c r="AY192" s="14" t="s">
        <v>170</v>
      </c>
      <c r="BE192" s="197">
        <f t="shared" si="14"/>
        <v>0</v>
      </c>
      <c r="BF192" s="197">
        <f t="shared" si="15"/>
        <v>0</v>
      </c>
      <c r="BG192" s="197">
        <f t="shared" si="16"/>
        <v>0</v>
      </c>
      <c r="BH192" s="197">
        <f t="shared" si="17"/>
        <v>0</v>
      </c>
      <c r="BI192" s="197">
        <f t="shared" si="18"/>
        <v>0</v>
      </c>
      <c r="BJ192" s="14" t="s">
        <v>86</v>
      </c>
      <c r="BK192" s="197">
        <f t="shared" si="19"/>
        <v>0</v>
      </c>
      <c r="BL192" s="14" t="s">
        <v>176</v>
      </c>
      <c r="BM192" s="196" t="s">
        <v>2175</v>
      </c>
    </row>
    <row r="193" spans="1:65" s="2" customFormat="1" ht="14.45" customHeight="1">
      <c r="A193" s="31"/>
      <c r="B193" s="32"/>
      <c r="C193" s="184" t="s">
        <v>1022</v>
      </c>
      <c r="D193" s="184" t="s">
        <v>172</v>
      </c>
      <c r="E193" s="185" t="s">
        <v>2176</v>
      </c>
      <c r="F193" s="186" t="s">
        <v>2177</v>
      </c>
      <c r="G193" s="187" t="s">
        <v>207</v>
      </c>
      <c r="H193" s="188">
        <v>2</v>
      </c>
      <c r="I193" s="189"/>
      <c r="J193" s="190">
        <f t="shared" si="10"/>
        <v>0</v>
      </c>
      <c r="K193" s="191"/>
      <c r="L193" s="36"/>
      <c r="M193" s="192" t="s">
        <v>1</v>
      </c>
      <c r="N193" s="193" t="s">
        <v>43</v>
      </c>
      <c r="O193" s="68"/>
      <c r="P193" s="194">
        <f t="shared" si="11"/>
        <v>0</v>
      </c>
      <c r="Q193" s="194">
        <v>3.4000000000000002E-4</v>
      </c>
      <c r="R193" s="194">
        <f t="shared" si="12"/>
        <v>6.8000000000000005E-4</v>
      </c>
      <c r="S193" s="194">
        <v>0</v>
      </c>
      <c r="T193" s="195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176</v>
      </c>
      <c r="AT193" s="196" t="s">
        <v>172</v>
      </c>
      <c r="AU193" s="196" t="s">
        <v>88</v>
      </c>
      <c r="AY193" s="14" t="s">
        <v>170</v>
      </c>
      <c r="BE193" s="197">
        <f t="shared" si="14"/>
        <v>0</v>
      </c>
      <c r="BF193" s="197">
        <f t="shared" si="15"/>
        <v>0</v>
      </c>
      <c r="BG193" s="197">
        <f t="shared" si="16"/>
        <v>0</v>
      </c>
      <c r="BH193" s="197">
        <f t="shared" si="17"/>
        <v>0</v>
      </c>
      <c r="BI193" s="197">
        <f t="shared" si="18"/>
        <v>0</v>
      </c>
      <c r="BJ193" s="14" t="s">
        <v>86</v>
      </c>
      <c r="BK193" s="197">
        <f t="shared" si="19"/>
        <v>0</v>
      </c>
      <c r="BL193" s="14" t="s">
        <v>176</v>
      </c>
      <c r="BM193" s="196" t="s">
        <v>2178</v>
      </c>
    </row>
    <row r="194" spans="1:65" s="2" customFormat="1" ht="14.45" customHeight="1">
      <c r="A194" s="31"/>
      <c r="B194" s="32"/>
      <c r="C194" s="198" t="s">
        <v>564</v>
      </c>
      <c r="D194" s="198" t="s">
        <v>210</v>
      </c>
      <c r="E194" s="199" t="s">
        <v>2179</v>
      </c>
      <c r="F194" s="200" t="s">
        <v>2180</v>
      </c>
      <c r="G194" s="201" t="s">
        <v>2181</v>
      </c>
      <c r="H194" s="202">
        <v>2</v>
      </c>
      <c r="I194" s="203"/>
      <c r="J194" s="204">
        <f t="shared" ref="J194:J225" si="20">ROUND(I194*H194,2)</f>
        <v>0</v>
      </c>
      <c r="K194" s="205"/>
      <c r="L194" s="206"/>
      <c r="M194" s="207" t="s">
        <v>1</v>
      </c>
      <c r="N194" s="208" t="s">
        <v>43</v>
      </c>
      <c r="O194" s="68"/>
      <c r="P194" s="194">
        <f t="shared" ref="P194:P225" si="21">O194*H194</f>
        <v>0</v>
      </c>
      <c r="Q194" s="194">
        <v>3.95E-2</v>
      </c>
      <c r="R194" s="194">
        <f t="shared" ref="R194:R225" si="22">Q194*H194</f>
        <v>7.9000000000000001E-2</v>
      </c>
      <c r="S194" s="194">
        <v>0</v>
      </c>
      <c r="T194" s="195">
        <f t="shared" ref="T194:T225" si="23"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204</v>
      </c>
      <c r="AT194" s="196" t="s">
        <v>210</v>
      </c>
      <c r="AU194" s="196" t="s">
        <v>88</v>
      </c>
      <c r="AY194" s="14" t="s">
        <v>170</v>
      </c>
      <c r="BE194" s="197">
        <f t="shared" ref="BE194:BE217" si="24">IF(N194="základní",J194,0)</f>
        <v>0</v>
      </c>
      <c r="BF194" s="197">
        <f t="shared" ref="BF194:BF217" si="25">IF(N194="snížená",J194,0)</f>
        <v>0</v>
      </c>
      <c r="BG194" s="197">
        <f t="shared" ref="BG194:BG217" si="26">IF(N194="zákl. přenesená",J194,0)</f>
        <v>0</v>
      </c>
      <c r="BH194" s="197">
        <f t="shared" ref="BH194:BH217" si="27">IF(N194="sníž. přenesená",J194,0)</f>
        <v>0</v>
      </c>
      <c r="BI194" s="197">
        <f t="shared" ref="BI194:BI217" si="28">IF(N194="nulová",J194,0)</f>
        <v>0</v>
      </c>
      <c r="BJ194" s="14" t="s">
        <v>86</v>
      </c>
      <c r="BK194" s="197">
        <f t="shared" ref="BK194:BK217" si="29">ROUND(I194*H194,2)</f>
        <v>0</v>
      </c>
      <c r="BL194" s="14" t="s">
        <v>176</v>
      </c>
      <c r="BM194" s="196" t="s">
        <v>2182</v>
      </c>
    </row>
    <row r="195" spans="1:65" s="2" customFormat="1" ht="14.45" customHeight="1">
      <c r="A195" s="31"/>
      <c r="B195" s="32"/>
      <c r="C195" s="184" t="s">
        <v>591</v>
      </c>
      <c r="D195" s="184" t="s">
        <v>172</v>
      </c>
      <c r="E195" s="185" t="s">
        <v>2183</v>
      </c>
      <c r="F195" s="186" t="s">
        <v>2184</v>
      </c>
      <c r="G195" s="187" t="s">
        <v>207</v>
      </c>
      <c r="H195" s="188">
        <v>1</v>
      </c>
      <c r="I195" s="189"/>
      <c r="J195" s="190">
        <f t="shared" si="20"/>
        <v>0</v>
      </c>
      <c r="K195" s="191"/>
      <c r="L195" s="36"/>
      <c r="M195" s="192" t="s">
        <v>1</v>
      </c>
      <c r="N195" s="193" t="s">
        <v>43</v>
      </c>
      <c r="O195" s="68"/>
      <c r="P195" s="194">
        <f t="shared" si="21"/>
        <v>0</v>
      </c>
      <c r="Q195" s="194">
        <v>3.4000000000000002E-4</v>
      </c>
      <c r="R195" s="194">
        <f t="shared" si="22"/>
        <v>3.4000000000000002E-4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176</v>
      </c>
      <c r="AT195" s="196" t="s">
        <v>172</v>
      </c>
      <c r="AU195" s="196" t="s">
        <v>88</v>
      </c>
      <c r="AY195" s="14" t="s">
        <v>170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86</v>
      </c>
      <c r="BK195" s="197">
        <f t="shared" si="29"/>
        <v>0</v>
      </c>
      <c r="BL195" s="14" t="s">
        <v>176</v>
      </c>
      <c r="BM195" s="196" t="s">
        <v>2185</v>
      </c>
    </row>
    <row r="196" spans="1:65" s="2" customFormat="1" ht="24.2" customHeight="1">
      <c r="A196" s="31"/>
      <c r="B196" s="32"/>
      <c r="C196" s="198" t="s">
        <v>593</v>
      </c>
      <c r="D196" s="198" t="s">
        <v>210</v>
      </c>
      <c r="E196" s="199" t="s">
        <v>2186</v>
      </c>
      <c r="F196" s="200" t="s">
        <v>2187</v>
      </c>
      <c r="G196" s="201" t="s">
        <v>207</v>
      </c>
      <c r="H196" s="202">
        <v>1</v>
      </c>
      <c r="I196" s="203"/>
      <c r="J196" s="204">
        <f t="shared" si="20"/>
        <v>0</v>
      </c>
      <c r="K196" s="205"/>
      <c r="L196" s="206"/>
      <c r="M196" s="207" t="s">
        <v>1</v>
      </c>
      <c r="N196" s="208" t="s">
        <v>43</v>
      </c>
      <c r="O196" s="68"/>
      <c r="P196" s="194">
        <f t="shared" si="21"/>
        <v>0</v>
      </c>
      <c r="Q196" s="194">
        <v>7.8E-2</v>
      </c>
      <c r="R196" s="194">
        <f t="shared" si="22"/>
        <v>7.8E-2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204</v>
      </c>
      <c r="AT196" s="196" t="s">
        <v>210</v>
      </c>
      <c r="AU196" s="196" t="s">
        <v>88</v>
      </c>
      <c r="AY196" s="14" t="s">
        <v>170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86</v>
      </c>
      <c r="BK196" s="197">
        <f t="shared" si="29"/>
        <v>0</v>
      </c>
      <c r="BL196" s="14" t="s">
        <v>176</v>
      </c>
      <c r="BM196" s="196" t="s">
        <v>2188</v>
      </c>
    </row>
    <row r="197" spans="1:65" s="2" customFormat="1" ht="14.45" customHeight="1">
      <c r="A197" s="31"/>
      <c r="B197" s="32"/>
      <c r="C197" s="184" t="s">
        <v>595</v>
      </c>
      <c r="D197" s="184" t="s">
        <v>172</v>
      </c>
      <c r="E197" s="185" t="s">
        <v>2189</v>
      </c>
      <c r="F197" s="186" t="s">
        <v>2190</v>
      </c>
      <c r="G197" s="187" t="s">
        <v>207</v>
      </c>
      <c r="H197" s="188">
        <v>2</v>
      </c>
      <c r="I197" s="189"/>
      <c r="J197" s="190">
        <f t="shared" si="20"/>
        <v>0</v>
      </c>
      <c r="K197" s="191"/>
      <c r="L197" s="36"/>
      <c r="M197" s="192" t="s">
        <v>1</v>
      </c>
      <c r="N197" s="193" t="s">
        <v>43</v>
      </c>
      <c r="O197" s="68"/>
      <c r="P197" s="194">
        <f t="shared" si="21"/>
        <v>0</v>
      </c>
      <c r="Q197" s="194">
        <v>1.65E-3</v>
      </c>
      <c r="R197" s="194">
        <f t="shared" si="22"/>
        <v>3.3E-3</v>
      </c>
      <c r="S197" s="194">
        <v>0</v>
      </c>
      <c r="T197" s="195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176</v>
      </c>
      <c r="AT197" s="196" t="s">
        <v>172</v>
      </c>
      <c r="AU197" s="196" t="s">
        <v>88</v>
      </c>
      <c r="AY197" s="14" t="s">
        <v>170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4" t="s">
        <v>86</v>
      </c>
      <c r="BK197" s="197">
        <f t="shared" si="29"/>
        <v>0</v>
      </c>
      <c r="BL197" s="14" t="s">
        <v>176</v>
      </c>
      <c r="BM197" s="196" t="s">
        <v>2191</v>
      </c>
    </row>
    <row r="198" spans="1:65" s="2" customFormat="1" ht="24.2" customHeight="1">
      <c r="A198" s="31"/>
      <c r="B198" s="32"/>
      <c r="C198" s="198" t="s">
        <v>597</v>
      </c>
      <c r="D198" s="198" t="s">
        <v>210</v>
      </c>
      <c r="E198" s="199" t="s">
        <v>2192</v>
      </c>
      <c r="F198" s="200" t="s">
        <v>2193</v>
      </c>
      <c r="G198" s="201" t="s">
        <v>207</v>
      </c>
      <c r="H198" s="202">
        <v>2</v>
      </c>
      <c r="I198" s="203"/>
      <c r="J198" s="204">
        <f t="shared" si="20"/>
        <v>0</v>
      </c>
      <c r="K198" s="205"/>
      <c r="L198" s="206"/>
      <c r="M198" s="207" t="s">
        <v>1</v>
      </c>
      <c r="N198" s="208" t="s">
        <v>43</v>
      </c>
      <c r="O198" s="68"/>
      <c r="P198" s="194">
        <f t="shared" si="21"/>
        <v>0</v>
      </c>
      <c r="Q198" s="194">
        <v>2.4E-2</v>
      </c>
      <c r="R198" s="194">
        <f t="shared" si="22"/>
        <v>4.8000000000000001E-2</v>
      </c>
      <c r="S198" s="194">
        <v>0</v>
      </c>
      <c r="T198" s="195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204</v>
      </c>
      <c r="AT198" s="196" t="s">
        <v>210</v>
      </c>
      <c r="AU198" s="196" t="s">
        <v>88</v>
      </c>
      <c r="AY198" s="14" t="s">
        <v>170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4" t="s">
        <v>86</v>
      </c>
      <c r="BK198" s="197">
        <f t="shared" si="29"/>
        <v>0</v>
      </c>
      <c r="BL198" s="14" t="s">
        <v>176</v>
      </c>
      <c r="BM198" s="196" t="s">
        <v>2194</v>
      </c>
    </row>
    <row r="199" spans="1:65" s="2" customFormat="1" ht="14.45" customHeight="1">
      <c r="A199" s="31"/>
      <c r="B199" s="32"/>
      <c r="C199" s="184" t="s">
        <v>599</v>
      </c>
      <c r="D199" s="184" t="s">
        <v>172</v>
      </c>
      <c r="E199" s="185" t="s">
        <v>2195</v>
      </c>
      <c r="F199" s="186" t="s">
        <v>2196</v>
      </c>
      <c r="G199" s="187" t="s">
        <v>207</v>
      </c>
      <c r="H199" s="188">
        <v>2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43</v>
      </c>
      <c r="O199" s="68"/>
      <c r="P199" s="194">
        <f t="shared" si="21"/>
        <v>0</v>
      </c>
      <c r="Q199" s="194">
        <v>2.96E-3</v>
      </c>
      <c r="R199" s="194">
        <f t="shared" si="22"/>
        <v>5.9199999999999999E-3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176</v>
      </c>
      <c r="AT199" s="196" t="s">
        <v>172</v>
      </c>
      <c r="AU199" s="196" t="s">
        <v>88</v>
      </c>
      <c r="AY199" s="14" t="s">
        <v>170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86</v>
      </c>
      <c r="BK199" s="197">
        <f t="shared" si="29"/>
        <v>0</v>
      </c>
      <c r="BL199" s="14" t="s">
        <v>176</v>
      </c>
      <c r="BM199" s="196" t="s">
        <v>2197</v>
      </c>
    </row>
    <row r="200" spans="1:65" s="2" customFormat="1" ht="14.45" customHeight="1">
      <c r="A200" s="31"/>
      <c r="B200" s="32"/>
      <c r="C200" s="198" t="s">
        <v>605</v>
      </c>
      <c r="D200" s="198" t="s">
        <v>210</v>
      </c>
      <c r="E200" s="199" t="s">
        <v>2198</v>
      </c>
      <c r="F200" s="200" t="s">
        <v>2199</v>
      </c>
      <c r="G200" s="201" t="s">
        <v>207</v>
      </c>
      <c r="H200" s="202">
        <v>2</v>
      </c>
      <c r="I200" s="203"/>
      <c r="J200" s="204">
        <f t="shared" si="20"/>
        <v>0</v>
      </c>
      <c r="K200" s="205"/>
      <c r="L200" s="206"/>
      <c r="M200" s="207" t="s">
        <v>1</v>
      </c>
      <c r="N200" s="208" t="s">
        <v>43</v>
      </c>
      <c r="O200" s="68"/>
      <c r="P200" s="194">
        <f t="shared" si="21"/>
        <v>0</v>
      </c>
      <c r="Q200" s="194">
        <v>4.1000000000000002E-2</v>
      </c>
      <c r="R200" s="194">
        <f t="shared" si="22"/>
        <v>8.2000000000000003E-2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204</v>
      </c>
      <c r="AT200" s="196" t="s">
        <v>210</v>
      </c>
      <c r="AU200" s="196" t="s">
        <v>88</v>
      </c>
      <c r="AY200" s="14" t="s">
        <v>170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86</v>
      </c>
      <c r="BK200" s="197">
        <f t="shared" si="29"/>
        <v>0</v>
      </c>
      <c r="BL200" s="14" t="s">
        <v>176</v>
      </c>
      <c r="BM200" s="196" t="s">
        <v>2200</v>
      </c>
    </row>
    <row r="201" spans="1:65" s="2" customFormat="1" ht="24.2" customHeight="1">
      <c r="A201" s="31"/>
      <c r="B201" s="32"/>
      <c r="C201" s="198" t="s">
        <v>607</v>
      </c>
      <c r="D201" s="198" t="s">
        <v>210</v>
      </c>
      <c r="E201" s="199" t="s">
        <v>2201</v>
      </c>
      <c r="F201" s="200" t="s">
        <v>2202</v>
      </c>
      <c r="G201" s="201" t="s">
        <v>207</v>
      </c>
      <c r="H201" s="202">
        <v>7</v>
      </c>
      <c r="I201" s="203"/>
      <c r="J201" s="204">
        <f t="shared" si="20"/>
        <v>0</v>
      </c>
      <c r="K201" s="205"/>
      <c r="L201" s="206"/>
      <c r="M201" s="207" t="s">
        <v>1</v>
      </c>
      <c r="N201" s="208" t="s">
        <v>43</v>
      </c>
      <c r="O201" s="68"/>
      <c r="P201" s="194">
        <f t="shared" si="21"/>
        <v>0</v>
      </c>
      <c r="Q201" s="194">
        <v>3.0000000000000001E-3</v>
      </c>
      <c r="R201" s="194">
        <f t="shared" si="22"/>
        <v>2.1000000000000001E-2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204</v>
      </c>
      <c r="AT201" s="196" t="s">
        <v>210</v>
      </c>
      <c r="AU201" s="196" t="s">
        <v>88</v>
      </c>
      <c r="AY201" s="14" t="s">
        <v>170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86</v>
      </c>
      <c r="BK201" s="197">
        <f t="shared" si="29"/>
        <v>0</v>
      </c>
      <c r="BL201" s="14" t="s">
        <v>176</v>
      </c>
      <c r="BM201" s="196" t="s">
        <v>2203</v>
      </c>
    </row>
    <row r="202" spans="1:65" s="2" customFormat="1" ht="14.45" customHeight="1">
      <c r="A202" s="31"/>
      <c r="B202" s="32"/>
      <c r="C202" s="184" t="s">
        <v>609</v>
      </c>
      <c r="D202" s="184" t="s">
        <v>172</v>
      </c>
      <c r="E202" s="185" t="s">
        <v>2025</v>
      </c>
      <c r="F202" s="186" t="s">
        <v>2026</v>
      </c>
      <c r="G202" s="187" t="s">
        <v>217</v>
      </c>
      <c r="H202" s="188">
        <v>101.11</v>
      </c>
      <c r="I202" s="189"/>
      <c r="J202" s="190">
        <f t="shared" si="20"/>
        <v>0</v>
      </c>
      <c r="K202" s="191"/>
      <c r="L202" s="36"/>
      <c r="M202" s="192" t="s">
        <v>1</v>
      </c>
      <c r="N202" s="193" t="s">
        <v>43</v>
      </c>
      <c r="O202" s="68"/>
      <c r="P202" s="194">
        <f t="shared" si="21"/>
        <v>0</v>
      </c>
      <c r="Q202" s="194">
        <v>0</v>
      </c>
      <c r="R202" s="194">
        <f t="shared" si="22"/>
        <v>0</v>
      </c>
      <c r="S202" s="194">
        <v>0</v>
      </c>
      <c r="T202" s="195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176</v>
      </c>
      <c r="AT202" s="196" t="s">
        <v>172</v>
      </c>
      <c r="AU202" s="196" t="s">
        <v>88</v>
      </c>
      <c r="AY202" s="14" t="s">
        <v>170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4" t="s">
        <v>86</v>
      </c>
      <c r="BK202" s="197">
        <f t="shared" si="29"/>
        <v>0</v>
      </c>
      <c r="BL202" s="14" t="s">
        <v>176</v>
      </c>
      <c r="BM202" s="196" t="s">
        <v>2204</v>
      </c>
    </row>
    <row r="203" spans="1:65" s="2" customFormat="1" ht="24.2" customHeight="1">
      <c r="A203" s="31"/>
      <c r="B203" s="32"/>
      <c r="C203" s="184" t="s">
        <v>611</v>
      </c>
      <c r="D203" s="184" t="s">
        <v>172</v>
      </c>
      <c r="E203" s="185" t="s">
        <v>2028</v>
      </c>
      <c r="F203" s="186" t="s">
        <v>2029</v>
      </c>
      <c r="G203" s="187" t="s">
        <v>217</v>
      </c>
      <c r="H203" s="188">
        <v>101.11</v>
      </c>
      <c r="I203" s="189"/>
      <c r="J203" s="190">
        <f t="shared" si="20"/>
        <v>0</v>
      </c>
      <c r="K203" s="191"/>
      <c r="L203" s="36"/>
      <c r="M203" s="192" t="s">
        <v>1</v>
      </c>
      <c r="N203" s="193" t="s">
        <v>43</v>
      </c>
      <c r="O203" s="68"/>
      <c r="P203" s="194">
        <f t="shared" si="21"/>
        <v>0</v>
      </c>
      <c r="Q203" s="194">
        <v>0</v>
      </c>
      <c r="R203" s="194">
        <f t="shared" si="22"/>
        <v>0</v>
      </c>
      <c r="S203" s="194">
        <v>0</v>
      </c>
      <c r="T203" s="195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176</v>
      </c>
      <c r="AT203" s="196" t="s">
        <v>172</v>
      </c>
      <c r="AU203" s="196" t="s">
        <v>88</v>
      </c>
      <c r="AY203" s="14" t="s">
        <v>170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4" t="s">
        <v>86</v>
      </c>
      <c r="BK203" s="197">
        <f t="shared" si="29"/>
        <v>0</v>
      </c>
      <c r="BL203" s="14" t="s">
        <v>176</v>
      </c>
      <c r="BM203" s="196" t="s">
        <v>2205</v>
      </c>
    </row>
    <row r="204" spans="1:65" s="2" customFormat="1" ht="14.45" customHeight="1">
      <c r="A204" s="31"/>
      <c r="B204" s="32"/>
      <c r="C204" s="184" t="s">
        <v>613</v>
      </c>
      <c r="D204" s="184" t="s">
        <v>172</v>
      </c>
      <c r="E204" s="185" t="s">
        <v>2206</v>
      </c>
      <c r="F204" s="186" t="s">
        <v>2207</v>
      </c>
      <c r="G204" s="187" t="s">
        <v>217</v>
      </c>
      <c r="H204" s="188">
        <v>92.76</v>
      </c>
      <c r="I204" s="189"/>
      <c r="J204" s="190">
        <f t="shared" si="20"/>
        <v>0</v>
      </c>
      <c r="K204" s="191"/>
      <c r="L204" s="36"/>
      <c r="M204" s="192" t="s">
        <v>1</v>
      </c>
      <c r="N204" s="193" t="s">
        <v>43</v>
      </c>
      <c r="O204" s="68"/>
      <c r="P204" s="194">
        <f t="shared" si="21"/>
        <v>0</v>
      </c>
      <c r="Q204" s="194">
        <v>0</v>
      </c>
      <c r="R204" s="194">
        <f t="shared" si="22"/>
        <v>0</v>
      </c>
      <c r="S204" s="194">
        <v>0</v>
      </c>
      <c r="T204" s="195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176</v>
      </c>
      <c r="AT204" s="196" t="s">
        <v>172</v>
      </c>
      <c r="AU204" s="196" t="s">
        <v>88</v>
      </c>
      <c r="AY204" s="14" t="s">
        <v>170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4" t="s">
        <v>86</v>
      </c>
      <c r="BK204" s="197">
        <f t="shared" si="29"/>
        <v>0</v>
      </c>
      <c r="BL204" s="14" t="s">
        <v>176</v>
      </c>
      <c r="BM204" s="196" t="s">
        <v>2208</v>
      </c>
    </row>
    <row r="205" spans="1:65" s="2" customFormat="1" ht="24.2" customHeight="1">
      <c r="A205" s="31"/>
      <c r="B205" s="32"/>
      <c r="C205" s="184" t="s">
        <v>615</v>
      </c>
      <c r="D205" s="184" t="s">
        <v>172</v>
      </c>
      <c r="E205" s="185" t="s">
        <v>2209</v>
      </c>
      <c r="F205" s="186" t="s">
        <v>2210</v>
      </c>
      <c r="G205" s="187" t="s">
        <v>217</v>
      </c>
      <c r="H205" s="188">
        <v>92.76</v>
      </c>
      <c r="I205" s="189"/>
      <c r="J205" s="190">
        <f t="shared" si="20"/>
        <v>0</v>
      </c>
      <c r="K205" s="191"/>
      <c r="L205" s="36"/>
      <c r="M205" s="192" t="s">
        <v>1</v>
      </c>
      <c r="N205" s="193" t="s">
        <v>43</v>
      </c>
      <c r="O205" s="68"/>
      <c r="P205" s="194">
        <f t="shared" si="21"/>
        <v>0</v>
      </c>
      <c r="Q205" s="194">
        <v>0</v>
      </c>
      <c r="R205" s="194">
        <f t="shared" si="22"/>
        <v>0</v>
      </c>
      <c r="S205" s="194">
        <v>0</v>
      </c>
      <c r="T205" s="195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176</v>
      </c>
      <c r="AT205" s="196" t="s">
        <v>172</v>
      </c>
      <c r="AU205" s="196" t="s">
        <v>88</v>
      </c>
      <c r="AY205" s="14" t="s">
        <v>170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4" t="s">
        <v>86</v>
      </c>
      <c r="BK205" s="197">
        <f t="shared" si="29"/>
        <v>0</v>
      </c>
      <c r="BL205" s="14" t="s">
        <v>176</v>
      </c>
      <c r="BM205" s="196" t="s">
        <v>2211</v>
      </c>
    </row>
    <row r="206" spans="1:65" s="2" customFormat="1" ht="24.2" customHeight="1">
      <c r="A206" s="31"/>
      <c r="B206" s="32"/>
      <c r="C206" s="184" t="s">
        <v>601</v>
      </c>
      <c r="D206" s="184" t="s">
        <v>172</v>
      </c>
      <c r="E206" s="185" t="s">
        <v>2031</v>
      </c>
      <c r="F206" s="186" t="s">
        <v>2032</v>
      </c>
      <c r="G206" s="187" t="s">
        <v>207</v>
      </c>
      <c r="H206" s="188">
        <v>2</v>
      </c>
      <c r="I206" s="189"/>
      <c r="J206" s="190">
        <f t="shared" si="20"/>
        <v>0</v>
      </c>
      <c r="K206" s="191"/>
      <c r="L206" s="36"/>
      <c r="M206" s="192" t="s">
        <v>1</v>
      </c>
      <c r="N206" s="193" t="s">
        <v>43</v>
      </c>
      <c r="O206" s="68"/>
      <c r="P206" s="194">
        <f t="shared" si="21"/>
        <v>0</v>
      </c>
      <c r="Q206" s="194">
        <v>0.46009</v>
      </c>
      <c r="R206" s="194">
        <f t="shared" si="22"/>
        <v>0.92018</v>
      </c>
      <c r="S206" s="194">
        <v>0</v>
      </c>
      <c r="T206" s="195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176</v>
      </c>
      <c r="AT206" s="196" t="s">
        <v>172</v>
      </c>
      <c r="AU206" s="196" t="s">
        <v>88</v>
      </c>
      <c r="AY206" s="14" t="s">
        <v>170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4" t="s">
        <v>86</v>
      </c>
      <c r="BK206" s="197">
        <f t="shared" si="29"/>
        <v>0</v>
      </c>
      <c r="BL206" s="14" t="s">
        <v>176</v>
      </c>
      <c r="BM206" s="196" t="s">
        <v>2212</v>
      </c>
    </row>
    <row r="207" spans="1:65" s="2" customFormat="1" ht="14.45" customHeight="1">
      <c r="A207" s="31"/>
      <c r="B207" s="32"/>
      <c r="C207" s="184" t="s">
        <v>1070</v>
      </c>
      <c r="D207" s="184" t="s">
        <v>172</v>
      </c>
      <c r="E207" s="185" t="s">
        <v>2213</v>
      </c>
      <c r="F207" s="186" t="s">
        <v>2214</v>
      </c>
      <c r="G207" s="187" t="s">
        <v>207</v>
      </c>
      <c r="H207" s="188">
        <v>7</v>
      </c>
      <c r="I207" s="189"/>
      <c r="J207" s="190">
        <f t="shared" si="20"/>
        <v>0</v>
      </c>
      <c r="K207" s="191"/>
      <c r="L207" s="36"/>
      <c r="M207" s="192" t="s">
        <v>1</v>
      </c>
      <c r="N207" s="193" t="s">
        <v>43</v>
      </c>
      <c r="O207" s="68"/>
      <c r="P207" s="194">
        <f t="shared" si="21"/>
        <v>0</v>
      </c>
      <c r="Q207" s="194">
        <v>0</v>
      </c>
      <c r="R207" s="194">
        <f t="shared" si="22"/>
        <v>0</v>
      </c>
      <c r="S207" s="194">
        <v>0</v>
      </c>
      <c r="T207" s="195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176</v>
      </c>
      <c r="AT207" s="196" t="s">
        <v>172</v>
      </c>
      <c r="AU207" s="196" t="s">
        <v>88</v>
      </c>
      <c r="AY207" s="14" t="s">
        <v>170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4" t="s">
        <v>86</v>
      </c>
      <c r="BK207" s="197">
        <f t="shared" si="29"/>
        <v>0</v>
      </c>
      <c r="BL207" s="14" t="s">
        <v>176</v>
      </c>
      <c r="BM207" s="196" t="s">
        <v>2215</v>
      </c>
    </row>
    <row r="208" spans="1:65" s="2" customFormat="1" ht="14.45" customHeight="1">
      <c r="A208" s="31"/>
      <c r="B208" s="32"/>
      <c r="C208" s="198" t="s">
        <v>1247</v>
      </c>
      <c r="D208" s="198" t="s">
        <v>210</v>
      </c>
      <c r="E208" s="199" t="s">
        <v>2216</v>
      </c>
      <c r="F208" s="200" t="s">
        <v>2217</v>
      </c>
      <c r="G208" s="201" t="s">
        <v>207</v>
      </c>
      <c r="H208" s="202">
        <v>7</v>
      </c>
      <c r="I208" s="203"/>
      <c r="J208" s="204">
        <f t="shared" si="20"/>
        <v>0</v>
      </c>
      <c r="K208" s="205"/>
      <c r="L208" s="206"/>
      <c r="M208" s="207" t="s">
        <v>1</v>
      </c>
      <c r="N208" s="208" t="s">
        <v>43</v>
      </c>
      <c r="O208" s="68"/>
      <c r="P208" s="194">
        <f t="shared" si="21"/>
        <v>0</v>
      </c>
      <c r="Q208" s="194">
        <v>7.0000000000000001E-3</v>
      </c>
      <c r="R208" s="194">
        <f t="shared" si="22"/>
        <v>4.9000000000000002E-2</v>
      </c>
      <c r="S208" s="194">
        <v>0</v>
      </c>
      <c r="T208" s="195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204</v>
      </c>
      <c r="AT208" s="196" t="s">
        <v>210</v>
      </c>
      <c r="AU208" s="196" t="s">
        <v>88</v>
      </c>
      <c r="AY208" s="14" t="s">
        <v>170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4" t="s">
        <v>86</v>
      </c>
      <c r="BK208" s="197">
        <f t="shared" si="29"/>
        <v>0</v>
      </c>
      <c r="BL208" s="14" t="s">
        <v>176</v>
      </c>
      <c r="BM208" s="196" t="s">
        <v>2218</v>
      </c>
    </row>
    <row r="209" spans="1:65" s="2" customFormat="1" ht="14.45" customHeight="1">
      <c r="A209" s="31"/>
      <c r="B209" s="32"/>
      <c r="C209" s="198" t="s">
        <v>1251</v>
      </c>
      <c r="D209" s="198" t="s">
        <v>210</v>
      </c>
      <c r="E209" s="199" t="s">
        <v>2219</v>
      </c>
      <c r="F209" s="200" t="s">
        <v>2220</v>
      </c>
      <c r="G209" s="201" t="s">
        <v>207</v>
      </c>
      <c r="H209" s="202">
        <v>7</v>
      </c>
      <c r="I209" s="203"/>
      <c r="J209" s="204">
        <f t="shared" si="20"/>
        <v>0</v>
      </c>
      <c r="K209" s="205"/>
      <c r="L209" s="206"/>
      <c r="M209" s="207" t="s">
        <v>1</v>
      </c>
      <c r="N209" s="208" t="s">
        <v>43</v>
      </c>
      <c r="O209" s="68"/>
      <c r="P209" s="194">
        <f t="shared" si="21"/>
        <v>0</v>
      </c>
      <c r="Q209" s="194">
        <v>1E-3</v>
      </c>
      <c r="R209" s="194">
        <f t="shared" si="22"/>
        <v>7.0000000000000001E-3</v>
      </c>
      <c r="S209" s="194">
        <v>0</v>
      </c>
      <c r="T209" s="195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204</v>
      </c>
      <c r="AT209" s="196" t="s">
        <v>210</v>
      </c>
      <c r="AU209" s="196" t="s">
        <v>88</v>
      </c>
      <c r="AY209" s="14" t="s">
        <v>170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4" t="s">
        <v>86</v>
      </c>
      <c r="BK209" s="197">
        <f t="shared" si="29"/>
        <v>0</v>
      </c>
      <c r="BL209" s="14" t="s">
        <v>176</v>
      </c>
      <c r="BM209" s="196" t="s">
        <v>2221</v>
      </c>
    </row>
    <row r="210" spans="1:65" s="2" customFormat="1" ht="14.45" customHeight="1">
      <c r="A210" s="31"/>
      <c r="B210" s="32"/>
      <c r="C210" s="184" t="s">
        <v>1253</v>
      </c>
      <c r="D210" s="184" t="s">
        <v>172</v>
      </c>
      <c r="E210" s="185" t="s">
        <v>2222</v>
      </c>
      <c r="F210" s="186" t="s">
        <v>2223</v>
      </c>
      <c r="G210" s="187" t="s">
        <v>207</v>
      </c>
      <c r="H210" s="188">
        <v>2</v>
      </c>
      <c r="I210" s="189"/>
      <c r="J210" s="190">
        <f t="shared" si="20"/>
        <v>0</v>
      </c>
      <c r="K210" s="191"/>
      <c r="L210" s="36"/>
      <c r="M210" s="192" t="s">
        <v>1</v>
      </c>
      <c r="N210" s="193" t="s">
        <v>43</v>
      </c>
      <c r="O210" s="68"/>
      <c r="P210" s="194">
        <f t="shared" si="21"/>
        <v>0</v>
      </c>
      <c r="Q210" s="194">
        <v>0.32906000000000002</v>
      </c>
      <c r="R210" s="194">
        <f t="shared" si="22"/>
        <v>0.65812000000000004</v>
      </c>
      <c r="S210" s="194">
        <v>0</v>
      </c>
      <c r="T210" s="195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176</v>
      </c>
      <c r="AT210" s="196" t="s">
        <v>172</v>
      </c>
      <c r="AU210" s="196" t="s">
        <v>88</v>
      </c>
      <c r="AY210" s="14" t="s">
        <v>170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4" t="s">
        <v>86</v>
      </c>
      <c r="BK210" s="197">
        <f t="shared" si="29"/>
        <v>0</v>
      </c>
      <c r="BL210" s="14" t="s">
        <v>176</v>
      </c>
      <c r="BM210" s="196" t="s">
        <v>2224</v>
      </c>
    </row>
    <row r="211" spans="1:65" s="2" customFormat="1" ht="14.45" customHeight="1">
      <c r="A211" s="31"/>
      <c r="B211" s="32"/>
      <c r="C211" s="198" t="s">
        <v>1255</v>
      </c>
      <c r="D211" s="198" t="s">
        <v>210</v>
      </c>
      <c r="E211" s="199" t="s">
        <v>2225</v>
      </c>
      <c r="F211" s="200" t="s">
        <v>2226</v>
      </c>
      <c r="G211" s="201" t="s">
        <v>2181</v>
      </c>
      <c r="H211" s="202">
        <v>2</v>
      </c>
      <c r="I211" s="203"/>
      <c r="J211" s="204">
        <f t="shared" si="20"/>
        <v>0</v>
      </c>
      <c r="K211" s="205"/>
      <c r="L211" s="206"/>
      <c r="M211" s="207" t="s">
        <v>1</v>
      </c>
      <c r="N211" s="208" t="s">
        <v>43</v>
      </c>
      <c r="O211" s="68"/>
      <c r="P211" s="194">
        <f t="shared" si="21"/>
        <v>0</v>
      </c>
      <c r="Q211" s="194">
        <v>2.1000000000000001E-2</v>
      </c>
      <c r="R211" s="194">
        <f t="shared" si="22"/>
        <v>4.2000000000000003E-2</v>
      </c>
      <c r="S211" s="194">
        <v>0</v>
      </c>
      <c r="T211" s="195">
        <f t="shared" si="2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204</v>
      </c>
      <c r="AT211" s="196" t="s">
        <v>210</v>
      </c>
      <c r="AU211" s="196" t="s">
        <v>88</v>
      </c>
      <c r="AY211" s="14" t="s">
        <v>170</v>
      </c>
      <c r="BE211" s="197">
        <f t="shared" si="24"/>
        <v>0</v>
      </c>
      <c r="BF211" s="197">
        <f t="shared" si="25"/>
        <v>0</v>
      </c>
      <c r="BG211" s="197">
        <f t="shared" si="26"/>
        <v>0</v>
      </c>
      <c r="BH211" s="197">
        <f t="shared" si="27"/>
        <v>0</v>
      </c>
      <c r="BI211" s="197">
        <f t="shared" si="28"/>
        <v>0</v>
      </c>
      <c r="BJ211" s="14" t="s">
        <v>86</v>
      </c>
      <c r="BK211" s="197">
        <f t="shared" si="29"/>
        <v>0</v>
      </c>
      <c r="BL211" s="14" t="s">
        <v>176</v>
      </c>
      <c r="BM211" s="196" t="s">
        <v>2227</v>
      </c>
    </row>
    <row r="212" spans="1:65" s="2" customFormat="1" ht="14.45" customHeight="1">
      <c r="A212" s="31"/>
      <c r="B212" s="32"/>
      <c r="C212" s="198" t="s">
        <v>1257</v>
      </c>
      <c r="D212" s="198" t="s">
        <v>210</v>
      </c>
      <c r="E212" s="199" t="s">
        <v>2228</v>
      </c>
      <c r="F212" s="200" t="s">
        <v>2229</v>
      </c>
      <c r="G212" s="201" t="s">
        <v>207</v>
      </c>
      <c r="H212" s="202">
        <v>2</v>
      </c>
      <c r="I212" s="203"/>
      <c r="J212" s="204">
        <f t="shared" si="20"/>
        <v>0</v>
      </c>
      <c r="K212" s="205"/>
      <c r="L212" s="206"/>
      <c r="M212" s="207" t="s">
        <v>1</v>
      </c>
      <c r="N212" s="208" t="s">
        <v>43</v>
      </c>
      <c r="O212" s="68"/>
      <c r="P212" s="194">
        <f t="shared" si="21"/>
        <v>0</v>
      </c>
      <c r="Q212" s="194">
        <v>1E-3</v>
      </c>
      <c r="R212" s="194">
        <f t="shared" si="22"/>
        <v>2E-3</v>
      </c>
      <c r="S212" s="194">
        <v>0</v>
      </c>
      <c r="T212" s="195">
        <f t="shared" si="2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204</v>
      </c>
      <c r="AT212" s="196" t="s">
        <v>210</v>
      </c>
      <c r="AU212" s="196" t="s">
        <v>88</v>
      </c>
      <c r="AY212" s="14" t="s">
        <v>170</v>
      </c>
      <c r="BE212" s="197">
        <f t="shared" si="24"/>
        <v>0</v>
      </c>
      <c r="BF212" s="197">
        <f t="shared" si="25"/>
        <v>0</v>
      </c>
      <c r="BG212" s="197">
        <f t="shared" si="26"/>
        <v>0</v>
      </c>
      <c r="BH212" s="197">
        <f t="shared" si="27"/>
        <v>0</v>
      </c>
      <c r="BI212" s="197">
        <f t="shared" si="28"/>
        <v>0</v>
      </c>
      <c r="BJ212" s="14" t="s">
        <v>86</v>
      </c>
      <c r="BK212" s="197">
        <f t="shared" si="29"/>
        <v>0</v>
      </c>
      <c r="BL212" s="14" t="s">
        <v>176</v>
      </c>
      <c r="BM212" s="196" t="s">
        <v>2230</v>
      </c>
    </row>
    <row r="213" spans="1:65" s="2" customFormat="1" ht="14.45" customHeight="1">
      <c r="A213" s="31"/>
      <c r="B213" s="32"/>
      <c r="C213" s="184" t="s">
        <v>1261</v>
      </c>
      <c r="D213" s="184" t="s">
        <v>172</v>
      </c>
      <c r="E213" s="185" t="s">
        <v>2231</v>
      </c>
      <c r="F213" s="186" t="s">
        <v>2232</v>
      </c>
      <c r="G213" s="187" t="s">
        <v>207</v>
      </c>
      <c r="H213" s="188">
        <v>18</v>
      </c>
      <c r="I213" s="189"/>
      <c r="J213" s="190">
        <f t="shared" si="20"/>
        <v>0</v>
      </c>
      <c r="K213" s="191"/>
      <c r="L213" s="36"/>
      <c r="M213" s="192" t="s">
        <v>1</v>
      </c>
      <c r="N213" s="193" t="s">
        <v>43</v>
      </c>
      <c r="O213" s="68"/>
      <c r="P213" s="194">
        <f t="shared" si="21"/>
        <v>0</v>
      </c>
      <c r="Q213" s="194">
        <v>3.1E-4</v>
      </c>
      <c r="R213" s="194">
        <f t="shared" si="22"/>
        <v>5.5799999999999999E-3</v>
      </c>
      <c r="S213" s="194">
        <v>0</v>
      </c>
      <c r="T213" s="195">
        <f t="shared" si="2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176</v>
      </c>
      <c r="AT213" s="196" t="s">
        <v>172</v>
      </c>
      <c r="AU213" s="196" t="s">
        <v>88</v>
      </c>
      <c r="AY213" s="14" t="s">
        <v>170</v>
      </c>
      <c r="BE213" s="197">
        <f t="shared" si="24"/>
        <v>0</v>
      </c>
      <c r="BF213" s="197">
        <f t="shared" si="25"/>
        <v>0</v>
      </c>
      <c r="BG213" s="197">
        <f t="shared" si="26"/>
        <v>0</v>
      </c>
      <c r="BH213" s="197">
        <f t="shared" si="27"/>
        <v>0</v>
      </c>
      <c r="BI213" s="197">
        <f t="shared" si="28"/>
        <v>0</v>
      </c>
      <c r="BJ213" s="14" t="s">
        <v>86</v>
      </c>
      <c r="BK213" s="197">
        <f t="shared" si="29"/>
        <v>0</v>
      </c>
      <c r="BL213" s="14" t="s">
        <v>176</v>
      </c>
      <c r="BM213" s="196" t="s">
        <v>2233</v>
      </c>
    </row>
    <row r="214" spans="1:65" s="2" customFormat="1" ht="14.45" customHeight="1">
      <c r="A214" s="31"/>
      <c r="B214" s="32"/>
      <c r="C214" s="184" t="s">
        <v>1263</v>
      </c>
      <c r="D214" s="184" t="s">
        <v>172</v>
      </c>
      <c r="E214" s="185" t="s">
        <v>2034</v>
      </c>
      <c r="F214" s="186" t="s">
        <v>2035</v>
      </c>
      <c r="G214" s="187" t="s">
        <v>217</v>
      </c>
      <c r="H214" s="188">
        <v>230.56399999999999</v>
      </c>
      <c r="I214" s="189"/>
      <c r="J214" s="190">
        <f t="shared" si="20"/>
        <v>0</v>
      </c>
      <c r="K214" s="191"/>
      <c r="L214" s="36"/>
      <c r="M214" s="192" t="s">
        <v>1</v>
      </c>
      <c r="N214" s="193" t="s">
        <v>43</v>
      </c>
      <c r="O214" s="68"/>
      <c r="P214" s="194">
        <f t="shared" si="21"/>
        <v>0</v>
      </c>
      <c r="Q214" s="194">
        <v>1.9000000000000001E-4</v>
      </c>
      <c r="R214" s="194">
        <f t="shared" si="22"/>
        <v>4.3807159999999998E-2</v>
      </c>
      <c r="S214" s="194">
        <v>0</v>
      </c>
      <c r="T214" s="195">
        <f t="shared" si="2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176</v>
      </c>
      <c r="AT214" s="196" t="s">
        <v>172</v>
      </c>
      <c r="AU214" s="196" t="s">
        <v>88</v>
      </c>
      <c r="AY214" s="14" t="s">
        <v>170</v>
      </c>
      <c r="BE214" s="197">
        <f t="shared" si="24"/>
        <v>0</v>
      </c>
      <c r="BF214" s="197">
        <f t="shared" si="25"/>
        <v>0</v>
      </c>
      <c r="BG214" s="197">
        <f t="shared" si="26"/>
        <v>0</v>
      </c>
      <c r="BH214" s="197">
        <f t="shared" si="27"/>
        <v>0</v>
      </c>
      <c r="BI214" s="197">
        <f t="shared" si="28"/>
        <v>0</v>
      </c>
      <c r="BJ214" s="14" t="s">
        <v>86</v>
      </c>
      <c r="BK214" s="197">
        <f t="shared" si="29"/>
        <v>0</v>
      </c>
      <c r="BL214" s="14" t="s">
        <v>176</v>
      </c>
      <c r="BM214" s="196" t="s">
        <v>2234</v>
      </c>
    </row>
    <row r="215" spans="1:65" s="2" customFormat="1" ht="14.45" customHeight="1">
      <c r="A215" s="31"/>
      <c r="B215" s="32"/>
      <c r="C215" s="184" t="s">
        <v>1265</v>
      </c>
      <c r="D215" s="184" t="s">
        <v>172</v>
      </c>
      <c r="E215" s="185" t="s">
        <v>1492</v>
      </c>
      <c r="F215" s="186" t="s">
        <v>1493</v>
      </c>
      <c r="G215" s="187" t="s">
        <v>217</v>
      </c>
      <c r="H215" s="188">
        <v>193.87</v>
      </c>
      <c r="I215" s="189"/>
      <c r="J215" s="190">
        <f t="shared" si="20"/>
        <v>0</v>
      </c>
      <c r="K215" s="191"/>
      <c r="L215" s="36"/>
      <c r="M215" s="192" t="s">
        <v>1</v>
      </c>
      <c r="N215" s="193" t="s">
        <v>43</v>
      </c>
      <c r="O215" s="68"/>
      <c r="P215" s="194">
        <f t="shared" si="21"/>
        <v>0</v>
      </c>
      <c r="Q215" s="194">
        <v>6.0000000000000002E-5</v>
      </c>
      <c r="R215" s="194">
        <f t="shared" si="22"/>
        <v>1.1632200000000001E-2</v>
      </c>
      <c r="S215" s="194">
        <v>0</v>
      </c>
      <c r="T215" s="195">
        <f t="shared" si="2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176</v>
      </c>
      <c r="AT215" s="196" t="s">
        <v>172</v>
      </c>
      <c r="AU215" s="196" t="s">
        <v>88</v>
      </c>
      <c r="AY215" s="14" t="s">
        <v>170</v>
      </c>
      <c r="BE215" s="197">
        <f t="shared" si="24"/>
        <v>0</v>
      </c>
      <c r="BF215" s="197">
        <f t="shared" si="25"/>
        <v>0</v>
      </c>
      <c r="BG215" s="197">
        <f t="shared" si="26"/>
        <v>0</v>
      </c>
      <c r="BH215" s="197">
        <f t="shared" si="27"/>
        <v>0</v>
      </c>
      <c r="BI215" s="197">
        <f t="shared" si="28"/>
        <v>0</v>
      </c>
      <c r="BJ215" s="14" t="s">
        <v>86</v>
      </c>
      <c r="BK215" s="197">
        <f t="shared" si="29"/>
        <v>0</v>
      </c>
      <c r="BL215" s="14" t="s">
        <v>176</v>
      </c>
      <c r="BM215" s="196" t="s">
        <v>2235</v>
      </c>
    </row>
    <row r="216" spans="1:65" s="2" customFormat="1" ht="14.45" customHeight="1">
      <c r="A216" s="31"/>
      <c r="B216" s="32"/>
      <c r="C216" s="184" t="s">
        <v>1269</v>
      </c>
      <c r="D216" s="184" t="s">
        <v>172</v>
      </c>
      <c r="E216" s="185" t="s">
        <v>2236</v>
      </c>
      <c r="F216" s="186" t="s">
        <v>2237</v>
      </c>
      <c r="G216" s="187" t="s">
        <v>207</v>
      </c>
      <c r="H216" s="188">
        <v>2</v>
      </c>
      <c r="I216" s="189"/>
      <c r="J216" s="190">
        <f t="shared" si="20"/>
        <v>0</v>
      </c>
      <c r="K216" s="191"/>
      <c r="L216" s="36"/>
      <c r="M216" s="192" t="s">
        <v>1</v>
      </c>
      <c r="N216" s="193" t="s">
        <v>43</v>
      </c>
      <c r="O216" s="68"/>
      <c r="P216" s="194">
        <f t="shared" si="21"/>
        <v>0</v>
      </c>
      <c r="Q216" s="194">
        <v>7.6000000000000004E-4</v>
      </c>
      <c r="R216" s="194">
        <f t="shared" si="22"/>
        <v>1.5200000000000001E-3</v>
      </c>
      <c r="S216" s="194">
        <v>0</v>
      </c>
      <c r="T216" s="195">
        <f t="shared" si="2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176</v>
      </c>
      <c r="AT216" s="196" t="s">
        <v>172</v>
      </c>
      <c r="AU216" s="196" t="s">
        <v>88</v>
      </c>
      <c r="AY216" s="14" t="s">
        <v>170</v>
      </c>
      <c r="BE216" s="197">
        <f t="shared" si="24"/>
        <v>0</v>
      </c>
      <c r="BF216" s="197">
        <f t="shared" si="25"/>
        <v>0</v>
      </c>
      <c r="BG216" s="197">
        <f t="shared" si="26"/>
        <v>0</v>
      </c>
      <c r="BH216" s="197">
        <f t="shared" si="27"/>
        <v>0</v>
      </c>
      <c r="BI216" s="197">
        <f t="shared" si="28"/>
        <v>0</v>
      </c>
      <c r="BJ216" s="14" t="s">
        <v>86</v>
      </c>
      <c r="BK216" s="197">
        <f t="shared" si="29"/>
        <v>0</v>
      </c>
      <c r="BL216" s="14" t="s">
        <v>176</v>
      </c>
      <c r="BM216" s="196" t="s">
        <v>2238</v>
      </c>
    </row>
    <row r="217" spans="1:65" s="2" customFormat="1" ht="14.45" customHeight="1">
      <c r="A217" s="31"/>
      <c r="B217" s="32"/>
      <c r="C217" s="184" t="s">
        <v>1271</v>
      </c>
      <c r="D217" s="184" t="s">
        <v>172</v>
      </c>
      <c r="E217" s="185" t="s">
        <v>2239</v>
      </c>
      <c r="F217" s="186" t="s">
        <v>2240</v>
      </c>
      <c r="G217" s="187" t="s">
        <v>207</v>
      </c>
      <c r="H217" s="188">
        <v>2</v>
      </c>
      <c r="I217" s="189"/>
      <c r="J217" s="190">
        <f t="shared" si="20"/>
        <v>0</v>
      </c>
      <c r="K217" s="191"/>
      <c r="L217" s="36"/>
      <c r="M217" s="192" t="s">
        <v>1</v>
      </c>
      <c r="N217" s="193" t="s">
        <v>43</v>
      </c>
      <c r="O217" s="68"/>
      <c r="P217" s="194">
        <f t="shared" si="21"/>
        <v>0</v>
      </c>
      <c r="Q217" s="194">
        <v>1.1999999999999999E-3</v>
      </c>
      <c r="R217" s="194">
        <f t="shared" si="22"/>
        <v>2.3999999999999998E-3</v>
      </c>
      <c r="S217" s="194">
        <v>0</v>
      </c>
      <c r="T217" s="195">
        <f t="shared" si="2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176</v>
      </c>
      <c r="AT217" s="196" t="s">
        <v>172</v>
      </c>
      <c r="AU217" s="196" t="s">
        <v>88</v>
      </c>
      <c r="AY217" s="14" t="s">
        <v>170</v>
      </c>
      <c r="BE217" s="197">
        <f t="shared" si="24"/>
        <v>0</v>
      </c>
      <c r="BF217" s="197">
        <f t="shared" si="25"/>
        <v>0</v>
      </c>
      <c r="BG217" s="197">
        <f t="shared" si="26"/>
        <v>0</v>
      </c>
      <c r="BH217" s="197">
        <f t="shared" si="27"/>
        <v>0</v>
      </c>
      <c r="BI217" s="197">
        <f t="shared" si="28"/>
        <v>0</v>
      </c>
      <c r="BJ217" s="14" t="s">
        <v>86</v>
      </c>
      <c r="BK217" s="197">
        <f t="shared" si="29"/>
        <v>0</v>
      </c>
      <c r="BL217" s="14" t="s">
        <v>176</v>
      </c>
      <c r="BM217" s="196" t="s">
        <v>2241</v>
      </c>
    </row>
    <row r="218" spans="1:65" s="12" customFormat="1" ht="22.9" customHeight="1">
      <c r="B218" s="168"/>
      <c r="C218" s="169"/>
      <c r="D218" s="170" t="s">
        <v>77</v>
      </c>
      <c r="E218" s="182" t="s">
        <v>209</v>
      </c>
      <c r="F218" s="182" t="s">
        <v>237</v>
      </c>
      <c r="G218" s="169"/>
      <c r="H218" s="169"/>
      <c r="I218" s="172"/>
      <c r="J218" s="183">
        <f>BK218</f>
        <v>0</v>
      </c>
      <c r="K218" s="169"/>
      <c r="L218" s="174"/>
      <c r="M218" s="175"/>
      <c r="N218" s="176"/>
      <c r="O218" s="176"/>
      <c r="P218" s="177">
        <f>SUM(P219:P220)</f>
        <v>0</v>
      </c>
      <c r="Q218" s="176"/>
      <c r="R218" s="177">
        <f>SUM(R219:R220)</f>
        <v>0</v>
      </c>
      <c r="S218" s="176"/>
      <c r="T218" s="178">
        <f>SUM(T219:T220)</f>
        <v>0</v>
      </c>
      <c r="AR218" s="179" t="s">
        <v>86</v>
      </c>
      <c r="AT218" s="180" t="s">
        <v>77</v>
      </c>
      <c r="AU218" s="180" t="s">
        <v>86</v>
      </c>
      <c r="AY218" s="179" t="s">
        <v>170</v>
      </c>
      <c r="BK218" s="181">
        <f>SUM(BK219:BK220)</f>
        <v>0</v>
      </c>
    </row>
    <row r="219" spans="1:65" s="2" customFormat="1" ht="14.45" customHeight="1">
      <c r="A219" s="31"/>
      <c r="B219" s="32"/>
      <c r="C219" s="184" t="s">
        <v>1273</v>
      </c>
      <c r="D219" s="184" t="s">
        <v>172</v>
      </c>
      <c r="E219" s="185" t="s">
        <v>2038</v>
      </c>
      <c r="F219" s="186" t="s">
        <v>2039</v>
      </c>
      <c r="G219" s="187" t="s">
        <v>264</v>
      </c>
      <c r="H219" s="188">
        <v>4.5</v>
      </c>
      <c r="I219" s="189"/>
      <c r="J219" s="190">
        <f>ROUND(I219*H219,2)</f>
        <v>0</v>
      </c>
      <c r="K219" s="191"/>
      <c r="L219" s="36"/>
      <c r="M219" s="192" t="s">
        <v>1</v>
      </c>
      <c r="N219" s="193" t="s">
        <v>43</v>
      </c>
      <c r="O219" s="68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176</v>
      </c>
      <c r="AT219" s="196" t="s">
        <v>172</v>
      </c>
      <c r="AU219" s="196" t="s">
        <v>88</v>
      </c>
      <c r="AY219" s="14" t="s">
        <v>170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4" t="s">
        <v>86</v>
      </c>
      <c r="BK219" s="197">
        <f>ROUND(I219*H219,2)</f>
        <v>0</v>
      </c>
      <c r="BL219" s="14" t="s">
        <v>176</v>
      </c>
      <c r="BM219" s="196" t="s">
        <v>2242</v>
      </c>
    </row>
    <row r="220" spans="1:65" s="2" customFormat="1" ht="14.45" customHeight="1">
      <c r="A220" s="31"/>
      <c r="B220" s="32"/>
      <c r="C220" s="184" t="s">
        <v>1072</v>
      </c>
      <c r="D220" s="184" t="s">
        <v>172</v>
      </c>
      <c r="E220" s="185" t="s">
        <v>2243</v>
      </c>
      <c r="F220" s="186" t="s">
        <v>2244</v>
      </c>
      <c r="G220" s="187" t="s">
        <v>264</v>
      </c>
      <c r="H220" s="188">
        <v>4.5</v>
      </c>
      <c r="I220" s="189"/>
      <c r="J220" s="190">
        <f>ROUND(I220*H220,2)</f>
        <v>0</v>
      </c>
      <c r="K220" s="191"/>
      <c r="L220" s="36"/>
      <c r="M220" s="192" t="s">
        <v>1</v>
      </c>
      <c r="N220" s="193" t="s">
        <v>43</v>
      </c>
      <c r="O220" s="68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176</v>
      </c>
      <c r="AT220" s="196" t="s">
        <v>172</v>
      </c>
      <c r="AU220" s="196" t="s">
        <v>88</v>
      </c>
      <c r="AY220" s="14" t="s">
        <v>170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4" t="s">
        <v>86</v>
      </c>
      <c r="BK220" s="197">
        <f>ROUND(I220*H220,2)</f>
        <v>0</v>
      </c>
      <c r="BL220" s="14" t="s">
        <v>176</v>
      </c>
      <c r="BM220" s="196" t="s">
        <v>2245</v>
      </c>
    </row>
    <row r="221" spans="1:65" s="12" customFormat="1" ht="22.9" customHeight="1">
      <c r="B221" s="168"/>
      <c r="C221" s="169"/>
      <c r="D221" s="170" t="s">
        <v>77</v>
      </c>
      <c r="E221" s="182" t="s">
        <v>1297</v>
      </c>
      <c r="F221" s="182" t="s">
        <v>1504</v>
      </c>
      <c r="G221" s="169"/>
      <c r="H221" s="169"/>
      <c r="I221" s="172"/>
      <c r="J221" s="183">
        <f>BK221</f>
        <v>0</v>
      </c>
      <c r="K221" s="169"/>
      <c r="L221" s="174"/>
      <c r="M221" s="175"/>
      <c r="N221" s="176"/>
      <c r="O221" s="176"/>
      <c r="P221" s="177">
        <f>SUM(P222:P224)</f>
        <v>0</v>
      </c>
      <c r="Q221" s="176"/>
      <c r="R221" s="177">
        <f>SUM(R222:R224)</f>
        <v>0</v>
      </c>
      <c r="S221" s="176"/>
      <c r="T221" s="178">
        <f>SUM(T222:T224)</f>
        <v>77.482780000000005</v>
      </c>
      <c r="AR221" s="179" t="s">
        <v>86</v>
      </c>
      <c r="AT221" s="180" t="s">
        <v>77</v>
      </c>
      <c r="AU221" s="180" t="s">
        <v>86</v>
      </c>
      <c r="AY221" s="179" t="s">
        <v>170</v>
      </c>
      <c r="BK221" s="181">
        <f>SUM(BK222:BK224)</f>
        <v>0</v>
      </c>
    </row>
    <row r="222" spans="1:65" s="2" customFormat="1" ht="24.2" customHeight="1">
      <c r="A222" s="31"/>
      <c r="B222" s="32"/>
      <c r="C222" s="184" t="s">
        <v>1276</v>
      </c>
      <c r="D222" s="184" t="s">
        <v>172</v>
      </c>
      <c r="E222" s="185" t="s">
        <v>1505</v>
      </c>
      <c r="F222" s="186" t="s">
        <v>1506</v>
      </c>
      <c r="G222" s="187" t="s">
        <v>196</v>
      </c>
      <c r="H222" s="188">
        <v>162.19900000000001</v>
      </c>
      <c r="I222" s="189"/>
      <c r="J222" s="190">
        <f>ROUND(I222*H222,2)</f>
        <v>0</v>
      </c>
      <c r="K222" s="191"/>
      <c r="L222" s="36"/>
      <c r="M222" s="192" t="s">
        <v>1</v>
      </c>
      <c r="N222" s="193" t="s">
        <v>43</v>
      </c>
      <c r="O222" s="68"/>
      <c r="P222" s="194">
        <f>O222*H222</f>
        <v>0</v>
      </c>
      <c r="Q222" s="194">
        <v>0</v>
      </c>
      <c r="R222" s="194">
        <f>Q222*H222</f>
        <v>0</v>
      </c>
      <c r="S222" s="194">
        <v>0.3</v>
      </c>
      <c r="T222" s="195">
        <f>S222*H222</f>
        <v>48.659700000000001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176</v>
      </c>
      <c r="AT222" s="196" t="s">
        <v>172</v>
      </c>
      <c r="AU222" s="196" t="s">
        <v>88</v>
      </c>
      <c r="AY222" s="14" t="s">
        <v>170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4" t="s">
        <v>86</v>
      </c>
      <c r="BK222" s="197">
        <f>ROUND(I222*H222,2)</f>
        <v>0</v>
      </c>
      <c r="BL222" s="14" t="s">
        <v>176</v>
      </c>
      <c r="BM222" s="196" t="s">
        <v>2246</v>
      </c>
    </row>
    <row r="223" spans="1:65" s="2" customFormat="1" ht="24.2" customHeight="1">
      <c r="A223" s="31"/>
      <c r="B223" s="32"/>
      <c r="C223" s="184" t="s">
        <v>1074</v>
      </c>
      <c r="D223" s="184" t="s">
        <v>172</v>
      </c>
      <c r="E223" s="185" t="s">
        <v>1508</v>
      </c>
      <c r="F223" s="186" t="s">
        <v>1509</v>
      </c>
      <c r="G223" s="187" t="s">
        <v>196</v>
      </c>
      <c r="H223" s="188">
        <v>131.01400000000001</v>
      </c>
      <c r="I223" s="189"/>
      <c r="J223" s="190">
        <f>ROUND(I223*H223,2)</f>
        <v>0</v>
      </c>
      <c r="K223" s="191"/>
      <c r="L223" s="36"/>
      <c r="M223" s="192" t="s">
        <v>1</v>
      </c>
      <c r="N223" s="193" t="s">
        <v>43</v>
      </c>
      <c r="O223" s="68"/>
      <c r="P223" s="194">
        <f>O223*H223</f>
        <v>0</v>
      </c>
      <c r="Q223" s="194">
        <v>0</v>
      </c>
      <c r="R223" s="194">
        <f>Q223*H223</f>
        <v>0</v>
      </c>
      <c r="S223" s="194">
        <v>0.22</v>
      </c>
      <c r="T223" s="195">
        <f>S223*H223</f>
        <v>28.823080000000001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176</v>
      </c>
      <c r="AT223" s="196" t="s">
        <v>172</v>
      </c>
      <c r="AU223" s="196" t="s">
        <v>88</v>
      </c>
      <c r="AY223" s="14" t="s">
        <v>170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4" t="s">
        <v>86</v>
      </c>
      <c r="BK223" s="197">
        <f>ROUND(I223*H223,2)</f>
        <v>0</v>
      </c>
      <c r="BL223" s="14" t="s">
        <v>176</v>
      </c>
      <c r="BM223" s="196" t="s">
        <v>2247</v>
      </c>
    </row>
    <row r="224" spans="1:65" s="2" customFormat="1" ht="14.45" customHeight="1">
      <c r="A224" s="31"/>
      <c r="B224" s="32"/>
      <c r="C224" s="184" t="s">
        <v>1281</v>
      </c>
      <c r="D224" s="184" t="s">
        <v>172</v>
      </c>
      <c r="E224" s="185" t="s">
        <v>1495</v>
      </c>
      <c r="F224" s="186" t="s">
        <v>1496</v>
      </c>
      <c r="G224" s="187" t="s">
        <v>217</v>
      </c>
      <c r="H224" s="188">
        <v>238.2</v>
      </c>
      <c r="I224" s="189"/>
      <c r="J224" s="190">
        <f>ROUND(I224*H224,2)</f>
        <v>0</v>
      </c>
      <c r="K224" s="191"/>
      <c r="L224" s="36"/>
      <c r="M224" s="192" t="s">
        <v>1</v>
      </c>
      <c r="N224" s="193" t="s">
        <v>43</v>
      </c>
      <c r="O224" s="68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176</v>
      </c>
      <c r="AT224" s="196" t="s">
        <v>172</v>
      </c>
      <c r="AU224" s="196" t="s">
        <v>88</v>
      </c>
      <c r="AY224" s="14" t="s">
        <v>170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4" t="s">
        <v>86</v>
      </c>
      <c r="BK224" s="197">
        <f>ROUND(I224*H224,2)</f>
        <v>0</v>
      </c>
      <c r="BL224" s="14" t="s">
        <v>176</v>
      </c>
      <c r="BM224" s="196" t="s">
        <v>2248</v>
      </c>
    </row>
    <row r="225" spans="1:65" s="12" customFormat="1" ht="22.9" customHeight="1">
      <c r="B225" s="168"/>
      <c r="C225" s="169"/>
      <c r="D225" s="170" t="s">
        <v>77</v>
      </c>
      <c r="E225" s="182" t="s">
        <v>1306</v>
      </c>
      <c r="F225" s="182" t="s">
        <v>281</v>
      </c>
      <c r="G225" s="169"/>
      <c r="H225" s="169"/>
      <c r="I225" s="172"/>
      <c r="J225" s="183">
        <f>BK225</f>
        <v>0</v>
      </c>
      <c r="K225" s="169"/>
      <c r="L225" s="174"/>
      <c r="M225" s="175"/>
      <c r="N225" s="176"/>
      <c r="O225" s="176"/>
      <c r="P225" s="177">
        <f>SUM(P226:P230)</f>
        <v>0</v>
      </c>
      <c r="Q225" s="176"/>
      <c r="R225" s="177">
        <f>SUM(R226:R230)</f>
        <v>0</v>
      </c>
      <c r="S225" s="176"/>
      <c r="T225" s="178">
        <f>SUM(T226:T230)</f>
        <v>0</v>
      </c>
      <c r="AR225" s="179" t="s">
        <v>86</v>
      </c>
      <c r="AT225" s="180" t="s">
        <v>77</v>
      </c>
      <c r="AU225" s="180" t="s">
        <v>86</v>
      </c>
      <c r="AY225" s="179" t="s">
        <v>170</v>
      </c>
      <c r="BK225" s="181">
        <f>SUM(BK226:BK230)</f>
        <v>0</v>
      </c>
    </row>
    <row r="226" spans="1:65" s="2" customFormat="1" ht="14.45" customHeight="1">
      <c r="A226" s="31"/>
      <c r="B226" s="32"/>
      <c r="C226" s="184" t="s">
        <v>1285</v>
      </c>
      <c r="D226" s="184" t="s">
        <v>172</v>
      </c>
      <c r="E226" s="185" t="s">
        <v>273</v>
      </c>
      <c r="F226" s="186" t="s">
        <v>274</v>
      </c>
      <c r="G226" s="187" t="s">
        <v>191</v>
      </c>
      <c r="H226" s="188">
        <v>77.483000000000004</v>
      </c>
      <c r="I226" s="189"/>
      <c r="J226" s="190">
        <f>ROUND(I226*H226,2)</f>
        <v>0</v>
      </c>
      <c r="K226" s="191"/>
      <c r="L226" s="36"/>
      <c r="M226" s="192" t="s">
        <v>1</v>
      </c>
      <c r="N226" s="193" t="s">
        <v>43</v>
      </c>
      <c r="O226" s="68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176</v>
      </c>
      <c r="AT226" s="196" t="s">
        <v>172</v>
      </c>
      <c r="AU226" s="196" t="s">
        <v>88</v>
      </c>
      <c r="AY226" s="14" t="s">
        <v>170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4" t="s">
        <v>86</v>
      </c>
      <c r="BK226" s="197">
        <f>ROUND(I226*H226,2)</f>
        <v>0</v>
      </c>
      <c r="BL226" s="14" t="s">
        <v>176</v>
      </c>
      <c r="BM226" s="196" t="s">
        <v>2249</v>
      </c>
    </row>
    <row r="227" spans="1:65" s="2" customFormat="1" ht="24.2" customHeight="1">
      <c r="A227" s="31"/>
      <c r="B227" s="32"/>
      <c r="C227" s="184" t="s">
        <v>1287</v>
      </c>
      <c r="D227" s="184" t="s">
        <v>172</v>
      </c>
      <c r="E227" s="185" t="s">
        <v>277</v>
      </c>
      <c r="F227" s="186" t="s">
        <v>278</v>
      </c>
      <c r="G227" s="187" t="s">
        <v>191</v>
      </c>
      <c r="H227" s="188">
        <v>1394.694</v>
      </c>
      <c r="I227" s="189"/>
      <c r="J227" s="190">
        <f>ROUND(I227*H227,2)</f>
        <v>0</v>
      </c>
      <c r="K227" s="191"/>
      <c r="L227" s="36"/>
      <c r="M227" s="192" t="s">
        <v>1</v>
      </c>
      <c r="N227" s="193" t="s">
        <v>43</v>
      </c>
      <c r="O227" s="68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176</v>
      </c>
      <c r="AT227" s="196" t="s">
        <v>172</v>
      </c>
      <c r="AU227" s="196" t="s">
        <v>88</v>
      </c>
      <c r="AY227" s="14" t="s">
        <v>170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4" t="s">
        <v>86</v>
      </c>
      <c r="BK227" s="197">
        <f>ROUND(I227*H227,2)</f>
        <v>0</v>
      </c>
      <c r="BL227" s="14" t="s">
        <v>176</v>
      </c>
      <c r="BM227" s="196" t="s">
        <v>2250</v>
      </c>
    </row>
    <row r="228" spans="1:65" s="2" customFormat="1" ht="24.2" customHeight="1">
      <c r="A228" s="31"/>
      <c r="B228" s="32"/>
      <c r="C228" s="184" t="s">
        <v>1291</v>
      </c>
      <c r="D228" s="184" t="s">
        <v>172</v>
      </c>
      <c r="E228" s="185" t="s">
        <v>466</v>
      </c>
      <c r="F228" s="186" t="s">
        <v>1513</v>
      </c>
      <c r="G228" s="187" t="s">
        <v>191</v>
      </c>
      <c r="H228" s="188">
        <v>28.823</v>
      </c>
      <c r="I228" s="189"/>
      <c r="J228" s="190">
        <f>ROUND(I228*H228,2)</f>
        <v>0</v>
      </c>
      <c r="K228" s="191"/>
      <c r="L228" s="36"/>
      <c r="M228" s="192" t="s">
        <v>1</v>
      </c>
      <c r="N228" s="193" t="s">
        <v>43</v>
      </c>
      <c r="O228" s="68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176</v>
      </c>
      <c r="AT228" s="196" t="s">
        <v>172</v>
      </c>
      <c r="AU228" s="196" t="s">
        <v>88</v>
      </c>
      <c r="AY228" s="14" t="s">
        <v>170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4" t="s">
        <v>86</v>
      </c>
      <c r="BK228" s="197">
        <f>ROUND(I228*H228,2)</f>
        <v>0</v>
      </c>
      <c r="BL228" s="14" t="s">
        <v>176</v>
      </c>
      <c r="BM228" s="196" t="s">
        <v>2251</v>
      </c>
    </row>
    <row r="229" spans="1:65" s="2" customFormat="1" ht="24.2" customHeight="1">
      <c r="A229" s="31"/>
      <c r="B229" s="32"/>
      <c r="C229" s="184" t="s">
        <v>1293</v>
      </c>
      <c r="D229" s="184" t="s">
        <v>172</v>
      </c>
      <c r="E229" s="185" t="s">
        <v>470</v>
      </c>
      <c r="F229" s="186" t="s">
        <v>1515</v>
      </c>
      <c r="G229" s="187" t="s">
        <v>191</v>
      </c>
      <c r="H229" s="188">
        <v>48.66</v>
      </c>
      <c r="I229" s="189"/>
      <c r="J229" s="190">
        <f>ROUND(I229*H229,2)</f>
        <v>0</v>
      </c>
      <c r="K229" s="191"/>
      <c r="L229" s="36"/>
      <c r="M229" s="192" t="s">
        <v>1</v>
      </c>
      <c r="N229" s="193" t="s">
        <v>43</v>
      </c>
      <c r="O229" s="68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176</v>
      </c>
      <c r="AT229" s="196" t="s">
        <v>172</v>
      </c>
      <c r="AU229" s="196" t="s">
        <v>88</v>
      </c>
      <c r="AY229" s="14" t="s">
        <v>170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4" t="s">
        <v>86</v>
      </c>
      <c r="BK229" s="197">
        <f>ROUND(I229*H229,2)</f>
        <v>0</v>
      </c>
      <c r="BL229" s="14" t="s">
        <v>176</v>
      </c>
      <c r="BM229" s="196" t="s">
        <v>2252</v>
      </c>
    </row>
    <row r="230" spans="1:65" s="2" customFormat="1" ht="24.2" customHeight="1">
      <c r="A230" s="31"/>
      <c r="B230" s="32"/>
      <c r="C230" s="184" t="s">
        <v>1297</v>
      </c>
      <c r="D230" s="184" t="s">
        <v>172</v>
      </c>
      <c r="E230" s="185" t="s">
        <v>1517</v>
      </c>
      <c r="F230" s="186" t="s">
        <v>1518</v>
      </c>
      <c r="G230" s="187" t="s">
        <v>191</v>
      </c>
      <c r="H230" s="188">
        <v>7.1180000000000003</v>
      </c>
      <c r="I230" s="189"/>
      <c r="J230" s="190">
        <f>ROUND(I230*H230,2)</f>
        <v>0</v>
      </c>
      <c r="K230" s="191"/>
      <c r="L230" s="36"/>
      <c r="M230" s="192" t="s">
        <v>1</v>
      </c>
      <c r="N230" s="193" t="s">
        <v>43</v>
      </c>
      <c r="O230" s="68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176</v>
      </c>
      <c r="AT230" s="196" t="s">
        <v>172</v>
      </c>
      <c r="AU230" s="196" t="s">
        <v>88</v>
      </c>
      <c r="AY230" s="14" t="s">
        <v>170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4" t="s">
        <v>86</v>
      </c>
      <c r="BK230" s="197">
        <f>ROUND(I230*H230,2)</f>
        <v>0</v>
      </c>
      <c r="BL230" s="14" t="s">
        <v>176</v>
      </c>
      <c r="BM230" s="196" t="s">
        <v>2253</v>
      </c>
    </row>
    <row r="231" spans="1:65" s="12" customFormat="1" ht="25.9" customHeight="1">
      <c r="B231" s="168"/>
      <c r="C231" s="169"/>
      <c r="D231" s="170" t="s">
        <v>77</v>
      </c>
      <c r="E231" s="171" t="s">
        <v>286</v>
      </c>
      <c r="F231" s="171" t="s">
        <v>1520</v>
      </c>
      <c r="G231" s="169"/>
      <c r="H231" s="169"/>
      <c r="I231" s="172"/>
      <c r="J231" s="173">
        <f>BK231</f>
        <v>0</v>
      </c>
      <c r="K231" s="169"/>
      <c r="L231" s="174"/>
      <c r="M231" s="175"/>
      <c r="N231" s="176"/>
      <c r="O231" s="176"/>
      <c r="P231" s="177">
        <f>P232</f>
        <v>0</v>
      </c>
      <c r="Q231" s="176"/>
      <c r="R231" s="177">
        <f>R232</f>
        <v>0</v>
      </c>
      <c r="S231" s="176"/>
      <c r="T231" s="178">
        <f>T232</f>
        <v>0</v>
      </c>
      <c r="AR231" s="179" t="s">
        <v>188</v>
      </c>
      <c r="AT231" s="180" t="s">
        <v>77</v>
      </c>
      <c r="AU231" s="180" t="s">
        <v>78</v>
      </c>
      <c r="AY231" s="179" t="s">
        <v>170</v>
      </c>
      <c r="BK231" s="181">
        <f>BK232</f>
        <v>0</v>
      </c>
    </row>
    <row r="232" spans="1:65" s="12" customFormat="1" ht="22.9" customHeight="1">
      <c r="B232" s="168"/>
      <c r="C232" s="169"/>
      <c r="D232" s="170" t="s">
        <v>77</v>
      </c>
      <c r="E232" s="182" t="s">
        <v>288</v>
      </c>
      <c r="F232" s="182" t="s">
        <v>289</v>
      </c>
      <c r="G232" s="169"/>
      <c r="H232" s="169"/>
      <c r="I232" s="172"/>
      <c r="J232" s="183">
        <f>BK232</f>
        <v>0</v>
      </c>
      <c r="K232" s="169"/>
      <c r="L232" s="174"/>
      <c r="M232" s="175"/>
      <c r="N232" s="176"/>
      <c r="O232" s="176"/>
      <c r="P232" s="177">
        <f>SUM(P233:P245)</f>
        <v>0</v>
      </c>
      <c r="Q232" s="176"/>
      <c r="R232" s="177">
        <f>SUM(R233:R245)</f>
        <v>0</v>
      </c>
      <c r="S232" s="176"/>
      <c r="T232" s="178">
        <f>SUM(T233:T245)</f>
        <v>0</v>
      </c>
      <c r="AR232" s="179" t="s">
        <v>188</v>
      </c>
      <c r="AT232" s="180" t="s">
        <v>77</v>
      </c>
      <c r="AU232" s="180" t="s">
        <v>86</v>
      </c>
      <c r="AY232" s="179" t="s">
        <v>170</v>
      </c>
      <c r="BK232" s="181">
        <f>SUM(BK233:BK245)</f>
        <v>0</v>
      </c>
    </row>
    <row r="233" spans="1:65" s="2" customFormat="1" ht="62.65" customHeight="1">
      <c r="A233" s="31"/>
      <c r="B233" s="32"/>
      <c r="C233" s="184" t="s">
        <v>1301</v>
      </c>
      <c r="D233" s="184" t="s">
        <v>172</v>
      </c>
      <c r="E233" s="185" t="s">
        <v>291</v>
      </c>
      <c r="F233" s="186" t="s">
        <v>292</v>
      </c>
      <c r="G233" s="187" t="s">
        <v>264</v>
      </c>
      <c r="H233" s="188">
        <v>1</v>
      </c>
      <c r="I233" s="189"/>
      <c r="J233" s="190">
        <f t="shared" ref="J233:J245" si="30">ROUND(I233*H233,2)</f>
        <v>0</v>
      </c>
      <c r="K233" s="191"/>
      <c r="L233" s="36"/>
      <c r="M233" s="192" t="s">
        <v>1</v>
      </c>
      <c r="N233" s="193" t="s">
        <v>43</v>
      </c>
      <c r="O233" s="68"/>
      <c r="P233" s="194">
        <f t="shared" ref="P233:P245" si="31">O233*H233</f>
        <v>0</v>
      </c>
      <c r="Q233" s="194">
        <v>0</v>
      </c>
      <c r="R233" s="194">
        <f t="shared" ref="R233:R245" si="32">Q233*H233</f>
        <v>0</v>
      </c>
      <c r="S233" s="194">
        <v>0</v>
      </c>
      <c r="T233" s="195">
        <f t="shared" ref="T233:T245" si="33"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293</v>
      </c>
      <c r="AT233" s="196" t="s">
        <v>172</v>
      </c>
      <c r="AU233" s="196" t="s">
        <v>88</v>
      </c>
      <c r="AY233" s="14" t="s">
        <v>170</v>
      </c>
      <c r="BE233" s="197">
        <f t="shared" ref="BE233:BE245" si="34">IF(N233="základní",J233,0)</f>
        <v>0</v>
      </c>
      <c r="BF233" s="197">
        <f t="shared" ref="BF233:BF245" si="35">IF(N233="snížená",J233,0)</f>
        <v>0</v>
      </c>
      <c r="BG233" s="197">
        <f t="shared" ref="BG233:BG245" si="36">IF(N233="zákl. přenesená",J233,0)</f>
        <v>0</v>
      </c>
      <c r="BH233" s="197">
        <f t="shared" ref="BH233:BH245" si="37">IF(N233="sníž. přenesená",J233,0)</f>
        <v>0</v>
      </c>
      <c r="BI233" s="197">
        <f t="shared" ref="BI233:BI245" si="38">IF(N233="nulová",J233,0)</f>
        <v>0</v>
      </c>
      <c r="BJ233" s="14" t="s">
        <v>86</v>
      </c>
      <c r="BK233" s="197">
        <f t="shared" ref="BK233:BK245" si="39">ROUND(I233*H233,2)</f>
        <v>0</v>
      </c>
      <c r="BL233" s="14" t="s">
        <v>293</v>
      </c>
      <c r="BM233" s="196" t="s">
        <v>2254</v>
      </c>
    </row>
    <row r="234" spans="1:65" s="2" customFormat="1" ht="49.15" customHeight="1">
      <c r="A234" s="31"/>
      <c r="B234" s="32"/>
      <c r="C234" s="184" t="s">
        <v>1304</v>
      </c>
      <c r="D234" s="184" t="s">
        <v>172</v>
      </c>
      <c r="E234" s="185" t="s">
        <v>296</v>
      </c>
      <c r="F234" s="186" t="s">
        <v>297</v>
      </c>
      <c r="G234" s="187" t="s">
        <v>264</v>
      </c>
      <c r="H234" s="188">
        <v>1</v>
      </c>
      <c r="I234" s="189"/>
      <c r="J234" s="190">
        <f t="shared" si="30"/>
        <v>0</v>
      </c>
      <c r="K234" s="191"/>
      <c r="L234" s="36"/>
      <c r="M234" s="192" t="s">
        <v>1</v>
      </c>
      <c r="N234" s="193" t="s">
        <v>43</v>
      </c>
      <c r="O234" s="68"/>
      <c r="P234" s="194">
        <f t="shared" si="31"/>
        <v>0</v>
      </c>
      <c r="Q234" s="194">
        <v>0</v>
      </c>
      <c r="R234" s="194">
        <f t="shared" si="32"/>
        <v>0</v>
      </c>
      <c r="S234" s="194">
        <v>0</v>
      </c>
      <c r="T234" s="195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293</v>
      </c>
      <c r="AT234" s="196" t="s">
        <v>172</v>
      </c>
      <c r="AU234" s="196" t="s">
        <v>88</v>
      </c>
      <c r="AY234" s="14" t="s">
        <v>170</v>
      </c>
      <c r="BE234" s="197">
        <f t="shared" si="34"/>
        <v>0</v>
      </c>
      <c r="BF234" s="197">
        <f t="shared" si="35"/>
        <v>0</v>
      </c>
      <c r="BG234" s="197">
        <f t="shared" si="36"/>
        <v>0</v>
      </c>
      <c r="BH234" s="197">
        <f t="shared" si="37"/>
        <v>0</v>
      </c>
      <c r="BI234" s="197">
        <f t="shared" si="38"/>
        <v>0</v>
      </c>
      <c r="BJ234" s="14" t="s">
        <v>86</v>
      </c>
      <c r="BK234" s="197">
        <f t="shared" si="39"/>
        <v>0</v>
      </c>
      <c r="BL234" s="14" t="s">
        <v>293</v>
      </c>
      <c r="BM234" s="196" t="s">
        <v>2255</v>
      </c>
    </row>
    <row r="235" spans="1:65" s="2" customFormat="1" ht="49.15" customHeight="1">
      <c r="A235" s="31"/>
      <c r="B235" s="32"/>
      <c r="C235" s="184" t="s">
        <v>1306</v>
      </c>
      <c r="D235" s="184" t="s">
        <v>172</v>
      </c>
      <c r="E235" s="185" t="s">
        <v>482</v>
      </c>
      <c r="F235" s="186" t="s">
        <v>483</v>
      </c>
      <c r="G235" s="187" t="s">
        <v>264</v>
      </c>
      <c r="H235" s="188">
        <v>1</v>
      </c>
      <c r="I235" s="189"/>
      <c r="J235" s="190">
        <f t="shared" si="30"/>
        <v>0</v>
      </c>
      <c r="K235" s="191"/>
      <c r="L235" s="36"/>
      <c r="M235" s="192" t="s">
        <v>1</v>
      </c>
      <c r="N235" s="193" t="s">
        <v>43</v>
      </c>
      <c r="O235" s="68"/>
      <c r="P235" s="194">
        <f t="shared" si="31"/>
        <v>0</v>
      </c>
      <c r="Q235" s="194">
        <v>0</v>
      </c>
      <c r="R235" s="194">
        <f t="shared" si="32"/>
        <v>0</v>
      </c>
      <c r="S235" s="194">
        <v>0</v>
      </c>
      <c r="T235" s="195">
        <f t="shared" si="3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293</v>
      </c>
      <c r="AT235" s="196" t="s">
        <v>172</v>
      </c>
      <c r="AU235" s="196" t="s">
        <v>88</v>
      </c>
      <c r="AY235" s="14" t="s">
        <v>170</v>
      </c>
      <c r="BE235" s="197">
        <f t="shared" si="34"/>
        <v>0</v>
      </c>
      <c r="BF235" s="197">
        <f t="shared" si="35"/>
        <v>0</v>
      </c>
      <c r="BG235" s="197">
        <f t="shared" si="36"/>
        <v>0</v>
      </c>
      <c r="BH235" s="197">
        <f t="shared" si="37"/>
        <v>0</v>
      </c>
      <c r="BI235" s="197">
        <f t="shared" si="38"/>
        <v>0</v>
      </c>
      <c r="BJ235" s="14" t="s">
        <v>86</v>
      </c>
      <c r="BK235" s="197">
        <f t="shared" si="39"/>
        <v>0</v>
      </c>
      <c r="BL235" s="14" t="s">
        <v>293</v>
      </c>
      <c r="BM235" s="196" t="s">
        <v>2256</v>
      </c>
    </row>
    <row r="236" spans="1:65" s="2" customFormat="1" ht="24.2" customHeight="1">
      <c r="A236" s="31"/>
      <c r="B236" s="32"/>
      <c r="C236" s="184" t="s">
        <v>1310</v>
      </c>
      <c r="D236" s="184" t="s">
        <v>172</v>
      </c>
      <c r="E236" s="185" t="s">
        <v>486</v>
      </c>
      <c r="F236" s="186" t="s">
        <v>487</v>
      </c>
      <c r="G236" s="187" t="s">
        <v>264</v>
      </c>
      <c r="H236" s="188">
        <v>1</v>
      </c>
      <c r="I236" s="189"/>
      <c r="J236" s="190">
        <f t="shared" si="30"/>
        <v>0</v>
      </c>
      <c r="K236" s="191"/>
      <c r="L236" s="36"/>
      <c r="M236" s="192" t="s">
        <v>1</v>
      </c>
      <c r="N236" s="193" t="s">
        <v>43</v>
      </c>
      <c r="O236" s="68"/>
      <c r="P236" s="194">
        <f t="shared" si="31"/>
        <v>0</v>
      </c>
      <c r="Q236" s="194">
        <v>0</v>
      </c>
      <c r="R236" s="194">
        <f t="shared" si="32"/>
        <v>0</v>
      </c>
      <c r="S236" s="194">
        <v>0</v>
      </c>
      <c r="T236" s="195">
        <f t="shared" si="3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293</v>
      </c>
      <c r="AT236" s="196" t="s">
        <v>172</v>
      </c>
      <c r="AU236" s="196" t="s">
        <v>88</v>
      </c>
      <c r="AY236" s="14" t="s">
        <v>170</v>
      </c>
      <c r="BE236" s="197">
        <f t="shared" si="34"/>
        <v>0</v>
      </c>
      <c r="BF236" s="197">
        <f t="shared" si="35"/>
        <v>0</v>
      </c>
      <c r="BG236" s="197">
        <f t="shared" si="36"/>
        <v>0</v>
      </c>
      <c r="BH236" s="197">
        <f t="shared" si="37"/>
        <v>0</v>
      </c>
      <c r="BI236" s="197">
        <f t="shared" si="38"/>
        <v>0</v>
      </c>
      <c r="BJ236" s="14" t="s">
        <v>86</v>
      </c>
      <c r="BK236" s="197">
        <f t="shared" si="39"/>
        <v>0</v>
      </c>
      <c r="BL236" s="14" t="s">
        <v>293</v>
      </c>
      <c r="BM236" s="196" t="s">
        <v>2257</v>
      </c>
    </row>
    <row r="237" spans="1:65" s="2" customFormat="1" ht="24.2" customHeight="1">
      <c r="A237" s="31"/>
      <c r="B237" s="32"/>
      <c r="C237" s="184" t="s">
        <v>1314</v>
      </c>
      <c r="D237" s="184" t="s">
        <v>172</v>
      </c>
      <c r="E237" s="185" t="s">
        <v>490</v>
      </c>
      <c r="F237" s="186" t="s">
        <v>491</v>
      </c>
      <c r="G237" s="187" t="s">
        <v>264</v>
      </c>
      <c r="H237" s="188">
        <v>1</v>
      </c>
      <c r="I237" s="189"/>
      <c r="J237" s="190">
        <f t="shared" si="30"/>
        <v>0</v>
      </c>
      <c r="K237" s="191"/>
      <c r="L237" s="36"/>
      <c r="M237" s="192" t="s">
        <v>1</v>
      </c>
      <c r="N237" s="193" t="s">
        <v>43</v>
      </c>
      <c r="O237" s="68"/>
      <c r="P237" s="194">
        <f t="shared" si="31"/>
        <v>0</v>
      </c>
      <c r="Q237" s="194">
        <v>0</v>
      </c>
      <c r="R237" s="194">
        <f t="shared" si="32"/>
        <v>0</v>
      </c>
      <c r="S237" s="194">
        <v>0</v>
      </c>
      <c r="T237" s="195">
        <f t="shared" si="3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293</v>
      </c>
      <c r="AT237" s="196" t="s">
        <v>172</v>
      </c>
      <c r="AU237" s="196" t="s">
        <v>88</v>
      </c>
      <c r="AY237" s="14" t="s">
        <v>170</v>
      </c>
      <c r="BE237" s="197">
        <f t="shared" si="34"/>
        <v>0</v>
      </c>
      <c r="BF237" s="197">
        <f t="shared" si="35"/>
        <v>0</v>
      </c>
      <c r="BG237" s="197">
        <f t="shared" si="36"/>
        <v>0</v>
      </c>
      <c r="BH237" s="197">
        <f t="shared" si="37"/>
        <v>0</v>
      </c>
      <c r="BI237" s="197">
        <f t="shared" si="38"/>
        <v>0</v>
      </c>
      <c r="BJ237" s="14" t="s">
        <v>86</v>
      </c>
      <c r="BK237" s="197">
        <f t="shared" si="39"/>
        <v>0</v>
      </c>
      <c r="BL237" s="14" t="s">
        <v>293</v>
      </c>
      <c r="BM237" s="196" t="s">
        <v>2258</v>
      </c>
    </row>
    <row r="238" spans="1:65" s="2" customFormat="1" ht="62.65" customHeight="1">
      <c r="A238" s="31"/>
      <c r="B238" s="32"/>
      <c r="C238" s="184" t="s">
        <v>1318</v>
      </c>
      <c r="D238" s="184" t="s">
        <v>172</v>
      </c>
      <c r="E238" s="185" t="s">
        <v>2054</v>
      </c>
      <c r="F238" s="186" t="s">
        <v>2055</v>
      </c>
      <c r="G238" s="187" t="s">
        <v>264</v>
      </c>
      <c r="H238" s="188">
        <v>1</v>
      </c>
      <c r="I238" s="189"/>
      <c r="J238" s="190">
        <f t="shared" si="30"/>
        <v>0</v>
      </c>
      <c r="K238" s="191"/>
      <c r="L238" s="36"/>
      <c r="M238" s="192" t="s">
        <v>1</v>
      </c>
      <c r="N238" s="193" t="s">
        <v>43</v>
      </c>
      <c r="O238" s="68"/>
      <c r="P238" s="194">
        <f t="shared" si="31"/>
        <v>0</v>
      </c>
      <c r="Q238" s="194">
        <v>0</v>
      </c>
      <c r="R238" s="194">
        <f t="shared" si="32"/>
        <v>0</v>
      </c>
      <c r="S238" s="194">
        <v>0</v>
      </c>
      <c r="T238" s="195">
        <f t="shared" si="3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293</v>
      </c>
      <c r="AT238" s="196" t="s">
        <v>172</v>
      </c>
      <c r="AU238" s="196" t="s">
        <v>88</v>
      </c>
      <c r="AY238" s="14" t="s">
        <v>170</v>
      </c>
      <c r="BE238" s="197">
        <f t="shared" si="34"/>
        <v>0</v>
      </c>
      <c r="BF238" s="197">
        <f t="shared" si="35"/>
        <v>0</v>
      </c>
      <c r="BG238" s="197">
        <f t="shared" si="36"/>
        <v>0</v>
      </c>
      <c r="BH238" s="197">
        <f t="shared" si="37"/>
        <v>0</v>
      </c>
      <c r="BI238" s="197">
        <f t="shared" si="38"/>
        <v>0</v>
      </c>
      <c r="BJ238" s="14" t="s">
        <v>86</v>
      </c>
      <c r="BK238" s="197">
        <f t="shared" si="39"/>
        <v>0</v>
      </c>
      <c r="BL238" s="14" t="s">
        <v>293</v>
      </c>
      <c r="BM238" s="196" t="s">
        <v>2259</v>
      </c>
    </row>
    <row r="239" spans="1:65" s="2" customFormat="1" ht="37.9" customHeight="1">
      <c r="A239" s="31"/>
      <c r="B239" s="32"/>
      <c r="C239" s="184" t="s">
        <v>1322</v>
      </c>
      <c r="D239" s="184" t="s">
        <v>172</v>
      </c>
      <c r="E239" s="185" t="s">
        <v>494</v>
      </c>
      <c r="F239" s="186" t="s">
        <v>495</v>
      </c>
      <c r="G239" s="187" t="s">
        <v>264</v>
      </c>
      <c r="H239" s="188">
        <v>1</v>
      </c>
      <c r="I239" s="189"/>
      <c r="J239" s="190">
        <f t="shared" si="30"/>
        <v>0</v>
      </c>
      <c r="K239" s="191"/>
      <c r="L239" s="36"/>
      <c r="M239" s="192" t="s">
        <v>1</v>
      </c>
      <c r="N239" s="193" t="s">
        <v>43</v>
      </c>
      <c r="O239" s="68"/>
      <c r="P239" s="194">
        <f t="shared" si="31"/>
        <v>0</v>
      </c>
      <c r="Q239" s="194">
        <v>0</v>
      </c>
      <c r="R239" s="194">
        <f t="shared" si="32"/>
        <v>0</v>
      </c>
      <c r="S239" s="194">
        <v>0</v>
      </c>
      <c r="T239" s="195">
        <f t="shared" si="3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293</v>
      </c>
      <c r="AT239" s="196" t="s">
        <v>172</v>
      </c>
      <c r="AU239" s="196" t="s">
        <v>88</v>
      </c>
      <c r="AY239" s="14" t="s">
        <v>170</v>
      </c>
      <c r="BE239" s="197">
        <f t="shared" si="34"/>
        <v>0</v>
      </c>
      <c r="BF239" s="197">
        <f t="shared" si="35"/>
        <v>0</v>
      </c>
      <c r="BG239" s="197">
        <f t="shared" si="36"/>
        <v>0</v>
      </c>
      <c r="BH239" s="197">
        <f t="shared" si="37"/>
        <v>0</v>
      </c>
      <c r="BI239" s="197">
        <f t="shared" si="38"/>
        <v>0</v>
      </c>
      <c r="BJ239" s="14" t="s">
        <v>86</v>
      </c>
      <c r="BK239" s="197">
        <f t="shared" si="39"/>
        <v>0</v>
      </c>
      <c r="BL239" s="14" t="s">
        <v>293</v>
      </c>
      <c r="BM239" s="196" t="s">
        <v>2260</v>
      </c>
    </row>
    <row r="240" spans="1:65" s="2" customFormat="1" ht="24.2" customHeight="1">
      <c r="A240" s="31"/>
      <c r="B240" s="32"/>
      <c r="C240" s="184" t="s">
        <v>1324</v>
      </c>
      <c r="D240" s="184" t="s">
        <v>172</v>
      </c>
      <c r="E240" s="185" t="s">
        <v>2058</v>
      </c>
      <c r="F240" s="186" t="s">
        <v>2059</v>
      </c>
      <c r="G240" s="187" t="s">
        <v>264</v>
      </c>
      <c r="H240" s="188">
        <v>1</v>
      </c>
      <c r="I240" s="189"/>
      <c r="J240" s="190">
        <f t="shared" si="30"/>
        <v>0</v>
      </c>
      <c r="K240" s="191"/>
      <c r="L240" s="36"/>
      <c r="M240" s="192" t="s">
        <v>1</v>
      </c>
      <c r="N240" s="193" t="s">
        <v>43</v>
      </c>
      <c r="O240" s="68"/>
      <c r="P240" s="194">
        <f t="shared" si="31"/>
        <v>0</v>
      </c>
      <c r="Q240" s="194">
        <v>0</v>
      </c>
      <c r="R240" s="194">
        <f t="shared" si="32"/>
        <v>0</v>
      </c>
      <c r="S240" s="194">
        <v>0</v>
      </c>
      <c r="T240" s="195">
        <f t="shared" si="3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293</v>
      </c>
      <c r="AT240" s="196" t="s">
        <v>172</v>
      </c>
      <c r="AU240" s="196" t="s">
        <v>88</v>
      </c>
      <c r="AY240" s="14" t="s">
        <v>170</v>
      </c>
      <c r="BE240" s="197">
        <f t="shared" si="34"/>
        <v>0</v>
      </c>
      <c r="BF240" s="197">
        <f t="shared" si="35"/>
        <v>0</v>
      </c>
      <c r="BG240" s="197">
        <f t="shared" si="36"/>
        <v>0</v>
      </c>
      <c r="BH240" s="197">
        <f t="shared" si="37"/>
        <v>0</v>
      </c>
      <c r="BI240" s="197">
        <f t="shared" si="38"/>
        <v>0</v>
      </c>
      <c r="BJ240" s="14" t="s">
        <v>86</v>
      </c>
      <c r="BK240" s="197">
        <f t="shared" si="39"/>
        <v>0</v>
      </c>
      <c r="BL240" s="14" t="s">
        <v>293</v>
      </c>
      <c r="BM240" s="196" t="s">
        <v>2261</v>
      </c>
    </row>
    <row r="241" spans="1:65" s="2" customFormat="1" ht="14.45" customHeight="1">
      <c r="A241" s="31"/>
      <c r="B241" s="32"/>
      <c r="C241" s="184" t="s">
        <v>1326</v>
      </c>
      <c r="D241" s="184" t="s">
        <v>172</v>
      </c>
      <c r="E241" s="185" t="s">
        <v>498</v>
      </c>
      <c r="F241" s="186" t="s">
        <v>499</v>
      </c>
      <c r="G241" s="187" t="s">
        <v>264</v>
      </c>
      <c r="H241" s="188">
        <v>1</v>
      </c>
      <c r="I241" s="189"/>
      <c r="J241" s="190">
        <f t="shared" si="30"/>
        <v>0</v>
      </c>
      <c r="K241" s="191"/>
      <c r="L241" s="36"/>
      <c r="M241" s="192" t="s">
        <v>1</v>
      </c>
      <c r="N241" s="193" t="s">
        <v>43</v>
      </c>
      <c r="O241" s="68"/>
      <c r="P241" s="194">
        <f t="shared" si="31"/>
        <v>0</v>
      </c>
      <c r="Q241" s="194">
        <v>0</v>
      </c>
      <c r="R241" s="194">
        <f t="shared" si="32"/>
        <v>0</v>
      </c>
      <c r="S241" s="194">
        <v>0</v>
      </c>
      <c r="T241" s="195">
        <f t="shared" si="3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293</v>
      </c>
      <c r="AT241" s="196" t="s">
        <v>172</v>
      </c>
      <c r="AU241" s="196" t="s">
        <v>88</v>
      </c>
      <c r="AY241" s="14" t="s">
        <v>170</v>
      </c>
      <c r="BE241" s="197">
        <f t="shared" si="34"/>
        <v>0</v>
      </c>
      <c r="BF241" s="197">
        <f t="shared" si="35"/>
        <v>0</v>
      </c>
      <c r="BG241" s="197">
        <f t="shared" si="36"/>
        <v>0</v>
      </c>
      <c r="BH241" s="197">
        <f t="shared" si="37"/>
        <v>0</v>
      </c>
      <c r="BI241" s="197">
        <f t="shared" si="38"/>
        <v>0</v>
      </c>
      <c r="BJ241" s="14" t="s">
        <v>86</v>
      </c>
      <c r="BK241" s="197">
        <f t="shared" si="39"/>
        <v>0</v>
      </c>
      <c r="BL241" s="14" t="s">
        <v>293</v>
      </c>
      <c r="BM241" s="196" t="s">
        <v>2262</v>
      </c>
    </row>
    <row r="242" spans="1:65" s="2" customFormat="1" ht="37.9" customHeight="1">
      <c r="A242" s="31"/>
      <c r="B242" s="32"/>
      <c r="C242" s="184" t="s">
        <v>1328</v>
      </c>
      <c r="D242" s="184" t="s">
        <v>172</v>
      </c>
      <c r="E242" s="185" t="s">
        <v>300</v>
      </c>
      <c r="F242" s="186" t="s">
        <v>301</v>
      </c>
      <c r="G242" s="187" t="s">
        <v>264</v>
      </c>
      <c r="H242" s="188">
        <v>1</v>
      </c>
      <c r="I242" s="189"/>
      <c r="J242" s="190">
        <f t="shared" si="30"/>
        <v>0</v>
      </c>
      <c r="K242" s="191"/>
      <c r="L242" s="36"/>
      <c r="M242" s="192" t="s">
        <v>1</v>
      </c>
      <c r="N242" s="193" t="s">
        <v>43</v>
      </c>
      <c r="O242" s="68"/>
      <c r="P242" s="194">
        <f t="shared" si="31"/>
        <v>0</v>
      </c>
      <c r="Q242" s="194">
        <v>0</v>
      </c>
      <c r="R242" s="194">
        <f t="shared" si="32"/>
        <v>0</v>
      </c>
      <c r="S242" s="194">
        <v>0</v>
      </c>
      <c r="T242" s="195">
        <f t="shared" si="3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293</v>
      </c>
      <c r="AT242" s="196" t="s">
        <v>172</v>
      </c>
      <c r="AU242" s="196" t="s">
        <v>88</v>
      </c>
      <c r="AY242" s="14" t="s">
        <v>170</v>
      </c>
      <c r="BE242" s="197">
        <f t="shared" si="34"/>
        <v>0</v>
      </c>
      <c r="BF242" s="197">
        <f t="shared" si="35"/>
        <v>0</v>
      </c>
      <c r="BG242" s="197">
        <f t="shared" si="36"/>
        <v>0</v>
      </c>
      <c r="BH242" s="197">
        <f t="shared" si="37"/>
        <v>0</v>
      </c>
      <c r="BI242" s="197">
        <f t="shared" si="38"/>
        <v>0</v>
      </c>
      <c r="BJ242" s="14" t="s">
        <v>86</v>
      </c>
      <c r="BK242" s="197">
        <f t="shared" si="39"/>
        <v>0</v>
      </c>
      <c r="BL242" s="14" t="s">
        <v>293</v>
      </c>
      <c r="BM242" s="196" t="s">
        <v>2263</v>
      </c>
    </row>
    <row r="243" spans="1:65" s="2" customFormat="1" ht="37.9" customHeight="1">
      <c r="A243" s="31"/>
      <c r="B243" s="32"/>
      <c r="C243" s="184" t="s">
        <v>1330</v>
      </c>
      <c r="D243" s="184" t="s">
        <v>172</v>
      </c>
      <c r="E243" s="185" t="s">
        <v>304</v>
      </c>
      <c r="F243" s="186" t="s">
        <v>305</v>
      </c>
      <c r="G243" s="187" t="s">
        <v>264</v>
      </c>
      <c r="H243" s="188">
        <v>1</v>
      </c>
      <c r="I243" s="189"/>
      <c r="J243" s="190">
        <f t="shared" si="30"/>
        <v>0</v>
      </c>
      <c r="K243" s="191"/>
      <c r="L243" s="36"/>
      <c r="M243" s="192" t="s">
        <v>1</v>
      </c>
      <c r="N243" s="193" t="s">
        <v>43</v>
      </c>
      <c r="O243" s="68"/>
      <c r="P243" s="194">
        <f t="shared" si="31"/>
        <v>0</v>
      </c>
      <c r="Q243" s="194">
        <v>0</v>
      </c>
      <c r="R243" s="194">
        <f t="shared" si="32"/>
        <v>0</v>
      </c>
      <c r="S243" s="194">
        <v>0</v>
      </c>
      <c r="T243" s="195">
        <f t="shared" si="3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6" t="s">
        <v>293</v>
      </c>
      <c r="AT243" s="196" t="s">
        <v>172</v>
      </c>
      <c r="AU243" s="196" t="s">
        <v>88</v>
      </c>
      <c r="AY243" s="14" t="s">
        <v>170</v>
      </c>
      <c r="BE243" s="197">
        <f t="shared" si="34"/>
        <v>0</v>
      </c>
      <c r="BF243" s="197">
        <f t="shared" si="35"/>
        <v>0</v>
      </c>
      <c r="BG243" s="197">
        <f t="shared" si="36"/>
        <v>0</v>
      </c>
      <c r="BH243" s="197">
        <f t="shared" si="37"/>
        <v>0</v>
      </c>
      <c r="BI243" s="197">
        <f t="shared" si="38"/>
        <v>0</v>
      </c>
      <c r="BJ243" s="14" t="s">
        <v>86</v>
      </c>
      <c r="BK243" s="197">
        <f t="shared" si="39"/>
        <v>0</v>
      </c>
      <c r="BL243" s="14" t="s">
        <v>293</v>
      </c>
      <c r="BM243" s="196" t="s">
        <v>2264</v>
      </c>
    </row>
    <row r="244" spans="1:65" s="2" customFormat="1" ht="24.2" customHeight="1">
      <c r="A244" s="31"/>
      <c r="B244" s="32"/>
      <c r="C244" s="184" t="s">
        <v>1332</v>
      </c>
      <c r="D244" s="184" t="s">
        <v>172</v>
      </c>
      <c r="E244" s="185" t="s">
        <v>308</v>
      </c>
      <c r="F244" s="186" t="s">
        <v>309</v>
      </c>
      <c r="G244" s="187" t="s">
        <v>264</v>
      </c>
      <c r="H244" s="188">
        <v>1</v>
      </c>
      <c r="I244" s="189"/>
      <c r="J244" s="190">
        <f t="shared" si="30"/>
        <v>0</v>
      </c>
      <c r="K244" s="191"/>
      <c r="L244" s="36"/>
      <c r="M244" s="192" t="s">
        <v>1</v>
      </c>
      <c r="N244" s="193" t="s">
        <v>43</v>
      </c>
      <c r="O244" s="68"/>
      <c r="P244" s="194">
        <f t="shared" si="31"/>
        <v>0</v>
      </c>
      <c r="Q244" s="194">
        <v>0</v>
      </c>
      <c r="R244" s="194">
        <f t="shared" si="32"/>
        <v>0</v>
      </c>
      <c r="S244" s="194">
        <v>0</v>
      </c>
      <c r="T244" s="195">
        <f t="shared" si="3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6" t="s">
        <v>293</v>
      </c>
      <c r="AT244" s="196" t="s">
        <v>172</v>
      </c>
      <c r="AU244" s="196" t="s">
        <v>88</v>
      </c>
      <c r="AY244" s="14" t="s">
        <v>170</v>
      </c>
      <c r="BE244" s="197">
        <f t="shared" si="34"/>
        <v>0</v>
      </c>
      <c r="BF244" s="197">
        <f t="shared" si="35"/>
        <v>0</v>
      </c>
      <c r="BG244" s="197">
        <f t="shared" si="36"/>
        <v>0</v>
      </c>
      <c r="BH244" s="197">
        <f t="shared" si="37"/>
        <v>0</v>
      </c>
      <c r="BI244" s="197">
        <f t="shared" si="38"/>
        <v>0</v>
      </c>
      <c r="BJ244" s="14" t="s">
        <v>86</v>
      </c>
      <c r="BK244" s="197">
        <f t="shared" si="39"/>
        <v>0</v>
      </c>
      <c r="BL244" s="14" t="s">
        <v>293</v>
      </c>
      <c r="BM244" s="196" t="s">
        <v>2265</v>
      </c>
    </row>
    <row r="245" spans="1:65" s="2" customFormat="1" ht="14.45" customHeight="1">
      <c r="A245" s="31"/>
      <c r="B245" s="32"/>
      <c r="C245" s="184" t="s">
        <v>1336</v>
      </c>
      <c r="D245" s="184" t="s">
        <v>172</v>
      </c>
      <c r="E245" s="185" t="s">
        <v>312</v>
      </c>
      <c r="F245" s="186" t="s">
        <v>313</v>
      </c>
      <c r="G245" s="187" t="s">
        <v>264</v>
      </c>
      <c r="H245" s="188">
        <v>1</v>
      </c>
      <c r="I245" s="189"/>
      <c r="J245" s="190">
        <f t="shared" si="30"/>
        <v>0</v>
      </c>
      <c r="K245" s="191"/>
      <c r="L245" s="36"/>
      <c r="M245" s="209" t="s">
        <v>1</v>
      </c>
      <c r="N245" s="210" t="s">
        <v>43</v>
      </c>
      <c r="O245" s="211"/>
      <c r="P245" s="212">
        <f t="shared" si="31"/>
        <v>0</v>
      </c>
      <c r="Q245" s="212">
        <v>0</v>
      </c>
      <c r="R245" s="212">
        <f t="shared" si="32"/>
        <v>0</v>
      </c>
      <c r="S245" s="212">
        <v>0</v>
      </c>
      <c r="T245" s="213">
        <f t="shared" si="3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293</v>
      </c>
      <c r="AT245" s="196" t="s">
        <v>172</v>
      </c>
      <c r="AU245" s="196" t="s">
        <v>88</v>
      </c>
      <c r="AY245" s="14" t="s">
        <v>170</v>
      </c>
      <c r="BE245" s="197">
        <f t="shared" si="34"/>
        <v>0</v>
      </c>
      <c r="BF245" s="197">
        <f t="shared" si="35"/>
        <v>0</v>
      </c>
      <c r="BG245" s="197">
        <f t="shared" si="36"/>
        <v>0</v>
      </c>
      <c r="BH245" s="197">
        <f t="shared" si="37"/>
        <v>0</v>
      </c>
      <c r="BI245" s="197">
        <f t="shared" si="38"/>
        <v>0</v>
      </c>
      <c r="BJ245" s="14" t="s">
        <v>86</v>
      </c>
      <c r="BK245" s="197">
        <f t="shared" si="39"/>
        <v>0</v>
      </c>
      <c r="BL245" s="14" t="s">
        <v>293</v>
      </c>
      <c r="BM245" s="196" t="s">
        <v>2266</v>
      </c>
    </row>
    <row r="246" spans="1:65" s="2" customFormat="1" ht="6.95" customHeight="1">
      <c r="A246" s="3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36"/>
      <c r="M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</row>
  </sheetData>
  <sheetProtection algorithmName="SHA-512" hashValue="D/bPEncAXTed0qDcy2np0FkawfOQCEqWCZGOUiMnB8/zSi5uFqTZh867FP42PX8EzHwquEm+09Da2HA3DEDkrQ==" saltValue="ZcO+TdPZemfEgS3NDK0HeGZNRHJBCYYvLn5Y1BytxRiNWoxtHT4HSVwKRLuCSdrN8oHMGNZCZoiQQMkvGNYvxA==" spinCount="100000" sheet="1" objects="1" scenarios="1" formatColumns="0" formatRows="0" autoFilter="0"/>
  <autoFilter ref="C125:K2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130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2267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ROUND((SUM(BE126:BE210)),  2)</f>
        <v>0</v>
      </c>
      <c r="G33" s="31"/>
      <c r="H33" s="31"/>
      <c r="I33" s="121">
        <v>0.21</v>
      </c>
      <c r="J33" s="120">
        <f>ROUND(((SUM(BE126:BE210))*I33),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ROUND((SUM(BF126:BF210)),  2)</f>
        <v>0</v>
      </c>
      <c r="G34" s="31"/>
      <c r="H34" s="31"/>
      <c r="I34" s="121">
        <v>0.15</v>
      </c>
      <c r="J34" s="120">
        <f>ROUND(((SUM(BF126:BF210))*I34),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ROUND((SUM(BG126:BG210)),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ROUND((SUM(BH126:BH210)),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ROUND((SUM(BI126:BI210)),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07c - Vodovod - přípojky III.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1361</v>
      </c>
      <c r="E99" s="153"/>
      <c r="F99" s="153"/>
      <c r="G99" s="153"/>
      <c r="H99" s="153"/>
      <c r="I99" s="153"/>
      <c r="J99" s="154">
        <f>J155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149</v>
      </c>
      <c r="E100" s="153"/>
      <c r="F100" s="153"/>
      <c r="G100" s="153"/>
      <c r="H100" s="153"/>
      <c r="I100" s="153"/>
      <c r="J100" s="154">
        <f>J157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761</v>
      </c>
      <c r="E101" s="153"/>
      <c r="F101" s="153"/>
      <c r="G101" s="153"/>
      <c r="H101" s="153"/>
      <c r="I101" s="153"/>
      <c r="J101" s="154">
        <f>J159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150</v>
      </c>
      <c r="E102" s="153"/>
      <c r="F102" s="153"/>
      <c r="G102" s="153"/>
      <c r="H102" s="153"/>
      <c r="I102" s="153"/>
      <c r="J102" s="154">
        <f>J185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1362</v>
      </c>
      <c r="E103" s="153"/>
      <c r="F103" s="153"/>
      <c r="G103" s="153"/>
      <c r="H103" s="153"/>
      <c r="I103" s="153"/>
      <c r="J103" s="154">
        <f>J187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152</v>
      </c>
      <c r="E104" s="153"/>
      <c r="F104" s="153"/>
      <c r="G104" s="153"/>
      <c r="H104" s="153"/>
      <c r="I104" s="153"/>
      <c r="J104" s="154">
        <f>J190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1364</v>
      </c>
      <c r="E105" s="147"/>
      <c r="F105" s="147"/>
      <c r="G105" s="147"/>
      <c r="H105" s="147"/>
      <c r="I105" s="147"/>
      <c r="J105" s="148">
        <f>J196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154</v>
      </c>
      <c r="E106" s="153"/>
      <c r="F106" s="153"/>
      <c r="G106" s="153"/>
      <c r="H106" s="153"/>
      <c r="I106" s="153"/>
      <c r="J106" s="154">
        <f>J197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155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2" t="str">
        <f>E7</f>
        <v>Revitalizace sídliště Šumavská - Pod Vodojemem - III. a IV. Etapa</v>
      </c>
      <c r="F116" s="263"/>
      <c r="G116" s="263"/>
      <c r="H116" s="26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138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8" t="str">
        <f>E9</f>
        <v>07c - Vodovod - přípojky III. etapa</v>
      </c>
      <c r="F118" s="264"/>
      <c r="G118" s="264"/>
      <c r="H118" s="264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 xml:space="preserve"> </v>
      </c>
      <c r="G120" s="33"/>
      <c r="H120" s="33"/>
      <c r="I120" s="26" t="s">
        <v>22</v>
      </c>
      <c r="J120" s="63" t="str">
        <f>IF(J12="","",J12)</f>
        <v>2. 11. 2021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Horažďovice</v>
      </c>
      <c r="G122" s="33"/>
      <c r="H122" s="33"/>
      <c r="I122" s="26" t="s">
        <v>32</v>
      </c>
      <c r="J122" s="29" t="str">
        <f>E21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30</v>
      </c>
      <c r="D123" s="33"/>
      <c r="E123" s="33"/>
      <c r="F123" s="24" t="str">
        <f>IF(E18="","",E18)</f>
        <v>Vyplň údaj</v>
      </c>
      <c r="G123" s="33"/>
      <c r="H123" s="33"/>
      <c r="I123" s="26" t="s">
        <v>35</v>
      </c>
      <c r="J123" s="29" t="str">
        <f>E24</f>
        <v>Pavel Matoušek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156</v>
      </c>
      <c r="D125" s="159" t="s">
        <v>63</v>
      </c>
      <c r="E125" s="159" t="s">
        <v>59</v>
      </c>
      <c r="F125" s="159" t="s">
        <v>60</v>
      </c>
      <c r="G125" s="159" t="s">
        <v>157</v>
      </c>
      <c r="H125" s="159" t="s">
        <v>158</v>
      </c>
      <c r="I125" s="159" t="s">
        <v>159</v>
      </c>
      <c r="J125" s="160" t="s">
        <v>142</v>
      </c>
      <c r="K125" s="161" t="s">
        <v>160</v>
      </c>
      <c r="L125" s="162"/>
      <c r="M125" s="72" t="s">
        <v>1</v>
      </c>
      <c r="N125" s="73" t="s">
        <v>42</v>
      </c>
      <c r="O125" s="73" t="s">
        <v>161</v>
      </c>
      <c r="P125" s="73" t="s">
        <v>162</v>
      </c>
      <c r="Q125" s="73" t="s">
        <v>163</v>
      </c>
      <c r="R125" s="73" t="s">
        <v>164</v>
      </c>
      <c r="S125" s="73" t="s">
        <v>165</v>
      </c>
      <c r="T125" s="74" t="s">
        <v>166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167</v>
      </c>
      <c r="D126" s="33"/>
      <c r="E126" s="33"/>
      <c r="F126" s="33"/>
      <c r="G126" s="33"/>
      <c r="H126" s="33"/>
      <c r="I126" s="33"/>
      <c r="J126" s="163">
        <f>BK126</f>
        <v>0</v>
      </c>
      <c r="K126" s="33"/>
      <c r="L126" s="36"/>
      <c r="M126" s="75"/>
      <c r="N126" s="164"/>
      <c r="O126" s="76"/>
      <c r="P126" s="165">
        <f>P127+P196</f>
        <v>0</v>
      </c>
      <c r="Q126" s="76"/>
      <c r="R126" s="165">
        <f>R127+R196</f>
        <v>1.37166597</v>
      </c>
      <c r="S126" s="76"/>
      <c r="T126" s="166">
        <f>T127+T196</f>
        <v>20.8812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77</v>
      </c>
      <c r="AU126" s="14" t="s">
        <v>144</v>
      </c>
      <c r="BK126" s="167">
        <f>BK127+BK196</f>
        <v>0</v>
      </c>
    </row>
    <row r="127" spans="1:63" s="12" customFormat="1" ht="25.9" customHeight="1">
      <c r="B127" s="168"/>
      <c r="C127" s="169"/>
      <c r="D127" s="170" t="s">
        <v>77</v>
      </c>
      <c r="E127" s="171" t="s">
        <v>168</v>
      </c>
      <c r="F127" s="171" t="s">
        <v>169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P128+P155+P157+P159+P185+P187+P190</f>
        <v>0</v>
      </c>
      <c r="Q127" s="176"/>
      <c r="R127" s="177">
        <f>R128+R155+R157+R159+R185+R187+R190</f>
        <v>1.37166597</v>
      </c>
      <c r="S127" s="176"/>
      <c r="T127" s="178">
        <f>T128+T155+T157+T159+T185+T187+T190</f>
        <v>20.8812</v>
      </c>
      <c r="AR127" s="179" t="s">
        <v>86</v>
      </c>
      <c r="AT127" s="180" t="s">
        <v>77</v>
      </c>
      <c r="AU127" s="180" t="s">
        <v>78</v>
      </c>
      <c r="AY127" s="179" t="s">
        <v>170</v>
      </c>
      <c r="BK127" s="181">
        <f>BK128+BK155+BK157+BK159+BK185+BK187+BK190</f>
        <v>0</v>
      </c>
    </row>
    <row r="128" spans="1:63" s="12" customFormat="1" ht="22.9" customHeight="1">
      <c r="B128" s="168"/>
      <c r="C128" s="169"/>
      <c r="D128" s="170" t="s">
        <v>77</v>
      </c>
      <c r="E128" s="182" t="s">
        <v>86</v>
      </c>
      <c r="F128" s="182" t="s">
        <v>171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SUM(P129:P154)</f>
        <v>0</v>
      </c>
      <c r="Q128" s="176"/>
      <c r="R128" s="177">
        <f>SUM(R129:R154)</f>
        <v>0.43816132000000008</v>
      </c>
      <c r="S128" s="176"/>
      <c r="T128" s="178">
        <f>SUM(T129:T154)</f>
        <v>0</v>
      </c>
      <c r="AR128" s="179" t="s">
        <v>86</v>
      </c>
      <c r="AT128" s="180" t="s">
        <v>77</v>
      </c>
      <c r="AU128" s="180" t="s">
        <v>86</v>
      </c>
      <c r="AY128" s="179" t="s">
        <v>170</v>
      </c>
      <c r="BK128" s="181">
        <f>SUM(BK129:BK154)</f>
        <v>0</v>
      </c>
    </row>
    <row r="129" spans="1:65" s="2" customFormat="1" ht="24.2" customHeight="1">
      <c r="A129" s="31"/>
      <c r="B129" s="32"/>
      <c r="C129" s="184" t="s">
        <v>86</v>
      </c>
      <c r="D129" s="184" t="s">
        <v>172</v>
      </c>
      <c r="E129" s="185" t="s">
        <v>1534</v>
      </c>
      <c r="F129" s="186" t="s">
        <v>1535</v>
      </c>
      <c r="G129" s="187" t="s">
        <v>217</v>
      </c>
      <c r="H129" s="188">
        <v>5.5</v>
      </c>
      <c r="I129" s="189"/>
      <c r="J129" s="190">
        <f t="shared" ref="J129:J154" si="0">ROUND(I129*H129,2)</f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ref="P129:P154" si="1">O129*H129</f>
        <v>0</v>
      </c>
      <c r="Q129" s="194">
        <v>8.6800000000000002E-3</v>
      </c>
      <c r="R129" s="194">
        <f t="shared" ref="R129:R154" si="2">Q129*H129</f>
        <v>4.7740000000000005E-2</v>
      </c>
      <c r="S129" s="194">
        <v>0</v>
      </c>
      <c r="T129" s="195">
        <f t="shared" ref="T129:T154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ref="BE129:BE154" si="4">IF(N129="základní",J129,0)</f>
        <v>0</v>
      </c>
      <c r="BF129" s="197">
        <f t="shared" ref="BF129:BF154" si="5">IF(N129="snížená",J129,0)</f>
        <v>0</v>
      </c>
      <c r="BG129" s="197">
        <f t="shared" ref="BG129:BG154" si="6">IF(N129="zákl. přenesená",J129,0)</f>
        <v>0</v>
      </c>
      <c r="BH129" s="197">
        <f t="shared" ref="BH129:BH154" si="7">IF(N129="sníž. přenesená",J129,0)</f>
        <v>0</v>
      </c>
      <c r="BI129" s="197">
        <f t="shared" ref="BI129:BI154" si="8">IF(N129="nulová",J129,0)</f>
        <v>0</v>
      </c>
      <c r="BJ129" s="14" t="s">
        <v>86</v>
      </c>
      <c r="BK129" s="197">
        <f t="shared" ref="BK129:BK154" si="9">ROUND(I129*H129,2)</f>
        <v>0</v>
      </c>
      <c r="BL129" s="14" t="s">
        <v>176</v>
      </c>
      <c r="BM129" s="196" t="s">
        <v>2268</v>
      </c>
    </row>
    <row r="130" spans="1:65" s="2" customFormat="1" ht="24.2" customHeight="1">
      <c r="A130" s="31"/>
      <c r="B130" s="32"/>
      <c r="C130" s="184" t="s">
        <v>88</v>
      </c>
      <c r="D130" s="184" t="s">
        <v>172</v>
      </c>
      <c r="E130" s="185" t="s">
        <v>1372</v>
      </c>
      <c r="F130" s="186" t="s">
        <v>1373</v>
      </c>
      <c r="G130" s="187" t="s">
        <v>217</v>
      </c>
      <c r="H130" s="188">
        <v>3.6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3.6900000000000002E-2</v>
      </c>
      <c r="R130" s="194">
        <f t="shared" si="2"/>
        <v>0.13284000000000001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2269</v>
      </c>
    </row>
    <row r="131" spans="1:65" s="2" customFormat="1" ht="14.45" customHeight="1">
      <c r="A131" s="31"/>
      <c r="B131" s="32"/>
      <c r="C131" s="184" t="s">
        <v>181</v>
      </c>
      <c r="D131" s="184" t="s">
        <v>172</v>
      </c>
      <c r="E131" s="185" t="s">
        <v>1538</v>
      </c>
      <c r="F131" s="186" t="s">
        <v>1539</v>
      </c>
      <c r="G131" s="187" t="s">
        <v>175</v>
      </c>
      <c r="H131" s="188">
        <v>4.0430000000000001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2270</v>
      </c>
    </row>
    <row r="132" spans="1:65" s="2" customFormat="1" ht="24.2" customHeight="1">
      <c r="A132" s="31"/>
      <c r="B132" s="32"/>
      <c r="C132" s="184" t="s">
        <v>176</v>
      </c>
      <c r="D132" s="184" t="s">
        <v>172</v>
      </c>
      <c r="E132" s="185" t="s">
        <v>1375</v>
      </c>
      <c r="F132" s="186" t="s">
        <v>1376</v>
      </c>
      <c r="G132" s="187" t="s">
        <v>175</v>
      </c>
      <c r="H132" s="188">
        <v>16.829999999999998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2271</v>
      </c>
    </row>
    <row r="133" spans="1:65" s="2" customFormat="1" ht="24.2" customHeight="1">
      <c r="A133" s="31"/>
      <c r="B133" s="32"/>
      <c r="C133" s="184" t="s">
        <v>188</v>
      </c>
      <c r="D133" s="184" t="s">
        <v>172</v>
      </c>
      <c r="E133" s="185" t="s">
        <v>1542</v>
      </c>
      <c r="F133" s="186" t="s">
        <v>1543</v>
      </c>
      <c r="G133" s="187" t="s">
        <v>175</v>
      </c>
      <c r="H133" s="188">
        <v>13.065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2272</v>
      </c>
    </row>
    <row r="134" spans="1:65" s="2" customFormat="1" ht="24.2" customHeight="1">
      <c r="A134" s="31"/>
      <c r="B134" s="32"/>
      <c r="C134" s="184" t="s">
        <v>193</v>
      </c>
      <c r="D134" s="184" t="s">
        <v>172</v>
      </c>
      <c r="E134" s="185" t="s">
        <v>1381</v>
      </c>
      <c r="F134" s="186" t="s">
        <v>1382</v>
      </c>
      <c r="G134" s="187" t="s">
        <v>175</v>
      </c>
      <c r="H134" s="188">
        <v>6.5330000000000004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2273</v>
      </c>
    </row>
    <row r="135" spans="1:65" s="2" customFormat="1" ht="24.2" customHeight="1">
      <c r="A135" s="31"/>
      <c r="B135" s="32"/>
      <c r="C135" s="184" t="s">
        <v>199</v>
      </c>
      <c r="D135" s="184" t="s">
        <v>172</v>
      </c>
      <c r="E135" s="185" t="s">
        <v>1546</v>
      </c>
      <c r="F135" s="186" t="s">
        <v>1547</v>
      </c>
      <c r="G135" s="187" t="s">
        <v>175</v>
      </c>
      <c r="H135" s="188">
        <v>23.516999999999999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2274</v>
      </c>
    </row>
    <row r="136" spans="1:65" s="2" customFormat="1" ht="24.2" customHeight="1">
      <c r="A136" s="31"/>
      <c r="B136" s="32"/>
      <c r="C136" s="184" t="s">
        <v>204</v>
      </c>
      <c r="D136" s="184" t="s">
        <v>172</v>
      </c>
      <c r="E136" s="185" t="s">
        <v>1387</v>
      </c>
      <c r="F136" s="186" t="s">
        <v>1388</v>
      </c>
      <c r="G136" s="187" t="s">
        <v>175</v>
      </c>
      <c r="H136" s="188">
        <v>11.759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2275</v>
      </c>
    </row>
    <row r="137" spans="1:65" s="2" customFormat="1" ht="14.45" customHeight="1">
      <c r="A137" s="31"/>
      <c r="B137" s="32"/>
      <c r="C137" s="184" t="s">
        <v>209</v>
      </c>
      <c r="D137" s="184" t="s">
        <v>172</v>
      </c>
      <c r="E137" s="185" t="s">
        <v>1390</v>
      </c>
      <c r="F137" s="186" t="s">
        <v>1391</v>
      </c>
      <c r="G137" s="187" t="s">
        <v>175</v>
      </c>
      <c r="H137" s="188">
        <v>15.678000000000001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1.0460000000000001E-2</v>
      </c>
      <c r="R137" s="194">
        <f t="shared" si="2"/>
        <v>0.16399188000000001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2276</v>
      </c>
    </row>
    <row r="138" spans="1:65" s="2" customFormat="1" ht="14.45" customHeight="1">
      <c r="A138" s="31"/>
      <c r="B138" s="32"/>
      <c r="C138" s="184" t="s">
        <v>214</v>
      </c>
      <c r="D138" s="184" t="s">
        <v>172</v>
      </c>
      <c r="E138" s="185" t="s">
        <v>1551</v>
      </c>
      <c r="F138" s="186" t="s">
        <v>1552</v>
      </c>
      <c r="G138" s="187" t="s">
        <v>196</v>
      </c>
      <c r="H138" s="188">
        <v>111.416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8.4000000000000003E-4</v>
      </c>
      <c r="R138" s="194">
        <f t="shared" si="2"/>
        <v>9.3589439999999996E-2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2277</v>
      </c>
    </row>
    <row r="139" spans="1:65" s="2" customFormat="1" ht="24.2" customHeight="1">
      <c r="A139" s="31"/>
      <c r="B139" s="32"/>
      <c r="C139" s="184" t="s">
        <v>219</v>
      </c>
      <c r="D139" s="184" t="s">
        <v>172</v>
      </c>
      <c r="E139" s="185" t="s">
        <v>1555</v>
      </c>
      <c r="F139" s="186" t="s">
        <v>1556</v>
      </c>
      <c r="G139" s="187" t="s">
        <v>196</v>
      </c>
      <c r="H139" s="188">
        <v>111.416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2278</v>
      </c>
    </row>
    <row r="140" spans="1:65" s="2" customFormat="1" ht="24.2" customHeight="1">
      <c r="A140" s="31"/>
      <c r="B140" s="32"/>
      <c r="C140" s="184" t="s">
        <v>225</v>
      </c>
      <c r="D140" s="184" t="s">
        <v>172</v>
      </c>
      <c r="E140" s="185" t="s">
        <v>1559</v>
      </c>
      <c r="F140" s="186" t="s">
        <v>1560</v>
      </c>
      <c r="G140" s="187" t="s">
        <v>175</v>
      </c>
      <c r="H140" s="188">
        <v>36.582000000000001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2279</v>
      </c>
    </row>
    <row r="141" spans="1:65" s="2" customFormat="1" ht="24.2" customHeight="1">
      <c r="A141" s="31"/>
      <c r="B141" s="32"/>
      <c r="C141" s="184" t="s">
        <v>229</v>
      </c>
      <c r="D141" s="184" t="s">
        <v>172</v>
      </c>
      <c r="E141" s="185" t="s">
        <v>1562</v>
      </c>
      <c r="F141" s="186" t="s">
        <v>1563</v>
      </c>
      <c r="G141" s="187" t="s">
        <v>175</v>
      </c>
      <c r="H141" s="188">
        <v>15.678000000000001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2280</v>
      </c>
    </row>
    <row r="142" spans="1:65" s="2" customFormat="1" ht="24.2" customHeight="1">
      <c r="A142" s="31"/>
      <c r="B142" s="32"/>
      <c r="C142" s="184" t="s">
        <v>233</v>
      </c>
      <c r="D142" s="184" t="s">
        <v>172</v>
      </c>
      <c r="E142" s="185" t="s">
        <v>1565</v>
      </c>
      <c r="F142" s="186" t="s">
        <v>1566</v>
      </c>
      <c r="G142" s="187" t="s">
        <v>175</v>
      </c>
      <c r="H142" s="188">
        <v>4.0430000000000001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2281</v>
      </c>
    </row>
    <row r="143" spans="1:65" s="2" customFormat="1" ht="24.2" customHeight="1">
      <c r="A143" s="31"/>
      <c r="B143" s="32"/>
      <c r="C143" s="184" t="s">
        <v>8</v>
      </c>
      <c r="D143" s="184" t="s">
        <v>172</v>
      </c>
      <c r="E143" s="185" t="s">
        <v>1405</v>
      </c>
      <c r="F143" s="186" t="s">
        <v>1406</v>
      </c>
      <c r="G143" s="187" t="s">
        <v>175</v>
      </c>
      <c r="H143" s="188">
        <v>30.271999999999998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2282</v>
      </c>
    </row>
    <row r="144" spans="1:65" s="2" customFormat="1" ht="24.2" customHeight="1">
      <c r="A144" s="31"/>
      <c r="B144" s="32"/>
      <c r="C144" s="184" t="s">
        <v>241</v>
      </c>
      <c r="D144" s="184" t="s">
        <v>172</v>
      </c>
      <c r="E144" s="185" t="s">
        <v>178</v>
      </c>
      <c r="F144" s="186" t="s">
        <v>179</v>
      </c>
      <c r="G144" s="187" t="s">
        <v>175</v>
      </c>
      <c r="H144" s="188">
        <v>17.498000000000001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2283</v>
      </c>
    </row>
    <row r="145" spans="1:65" s="2" customFormat="1" ht="24.2" customHeight="1">
      <c r="A145" s="31"/>
      <c r="B145" s="32"/>
      <c r="C145" s="184" t="s">
        <v>245</v>
      </c>
      <c r="D145" s="184" t="s">
        <v>172</v>
      </c>
      <c r="E145" s="185" t="s">
        <v>182</v>
      </c>
      <c r="F145" s="186" t="s">
        <v>183</v>
      </c>
      <c r="G145" s="187" t="s">
        <v>175</v>
      </c>
      <c r="H145" s="188">
        <v>157.482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2284</v>
      </c>
    </row>
    <row r="146" spans="1:65" s="2" customFormat="1" ht="24.2" customHeight="1">
      <c r="A146" s="31"/>
      <c r="B146" s="32"/>
      <c r="C146" s="184" t="s">
        <v>249</v>
      </c>
      <c r="D146" s="184" t="s">
        <v>172</v>
      </c>
      <c r="E146" s="185" t="s">
        <v>1410</v>
      </c>
      <c r="F146" s="186" t="s">
        <v>1411</v>
      </c>
      <c r="G146" s="187" t="s">
        <v>175</v>
      </c>
      <c r="H146" s="188">
        <v>15.678000000000001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2285</v>
      </c>
    </row>
    <row r="147" spans="1:65" s="2" customFormat="1" ht="24.2" customHeight="1">
      <c r="A147" s="31"/>
      <c r="B147" s="32"/>
      <c r="C147" s="184" t="s">
        <v>253</v>
      </c>
      <c r="D147" s="184" t="s">
        <v>172</v>
      </c>
      <c r="E147" s="185" t="s">
        <v>1413</v>
      </c>
      <c r="F147" s="186" t="s">
        <v>1414</v>
      </c>
      <c r="G147" s="187" t="s">
        <v>175</v>
      </c>
      <c r="H147" s="188">
        <v>141.102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2286</v>
      </c>
    </row>
    <row r="148" spans="1:65" s="2" customFormat="1" ht="14.45" customHeight="1">
      <c r="A148" s="31"/>
      <c r="B148" s="32"/>
      <c r="C148" s="184" t="s">
        <v>257</v>
      </c>
      <c r="D148" s="184" t="s">
        <v>172</v>
      </c>
      <c r="E148" s="185" t="s">
        <v>1416</v>
      </c>
      <c r="F148" s="186" t="s">
        <v>1417</v>
      </c>
      <c r="G148" s="187" t="s">
        <v>175</v>
      </c>
      <c r="H148" s="188">
        <v>15.135999999999999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2287</v>
      </c>
    </row>
    <row r="149" spans="1:65" s="2" customFormat="1" ht="14.45" customHeight="1">
      <c r="A149" s="31"/>
      <c r="B149" s="32"/>
      <c r="C149" s="184" t="s">
        <v>7</v>
      </c>
      <c r="D149" s="184" t="s">
        <v>172</v>
      </c>
      <c r="E149" s="185" t="s">
        <v>185</v>
      </c>
      <c r="F149" s="186" t="s">
        <v>186</v>
      </c>
      <c r="G149" s="187" t="s">
        <v>175</v>
      </c>
      <c r="H149" s="188">
        <v>56.302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2288</v>
      </c>
    </row>
    <row r="150" spans="1:65" s="2" customFormat="1" ht="24.2" customHeight="1">
      <c r="A150" s="31"/>
      <c r="B150" s="32"/>
      <c r="C150" s="184" t="s">
        <v>268</v>
      </c>
      <c r="D150" s="184" t="s">
        <v>172</v>
      </c>
      <c r="E150" s="185" t="s">
        <v>189</v>
      </c>
      <c r="F150" s="186" t="s">
        <v>190</v>
      </c>
      <c r="G150" s="187" t="s">
        <v>191</v>
      </c>
      <c r="H150" s="188">
        <v>33.176000000000002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2289</v>
      </c>
    </row>
    <row r="151" spans="1:65" s="2" customFormat="1" ht="24.2" customHeight="1">
      <c r="A151" s="31"/>
      <c r="B151" s="32"/>
      <c r="C151" s="184" t="s">
        <v>272</v>
      </c>
      <c r="D151" s="184" t="s">
        <v>172</v>
      </c>
      <c r="E151" s="185" t="s">
        <v>1421</v>
      </c>
      <c r="F151" s="186" t="s">
        <v>1422</v>
      </c>
      <c r="G151" s="187" t="s">
        <v>175</v>
      </c>
      <c r="H151" s="188">
        <v>30.271999999999998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2290</v>
      </c>
    </row>
    <row r="152" spans="1:65" s="2" customFormat="1" ht="14.45" customHeight="1">
      <c r="A152" s="31"/>
      <c r="B152" s="32"/>
      <c r="C152" s="198" t="s">
        <v>276</v>
      </c>
      <c r="D152" s="198" t="s">
        <v>210</v>
      </c>
      <c r="E152" s="199" t="s">
        <v>1424</v>
      </c>
      <c r="F152" s="200" t="s">
        <v>1425</v>
      </c>
      <c r="G152" s="201" t="s">
        <v>191</v>
      </c>
      <c r="H152" s="202">
        <v>30.271999999999998</v>
      </c>
      <c r="I152" s="203"/>
      <c r="J152" s="204">
        <f t="shared" si="0"/>
        <v>0</v>
      </c>
      <c r="K152" s="205"/>
      <c r="L152" s="206"/>
      <c r="M152" s="207" t="s">
        <v>1</v>
      </c>
      <c r="N152" s="208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204</v>
      </c>
      <c r="AT152" s="196" t="s">
        <v>210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2291</v>
      </c>
    </row>
    <row r="153" spans="1:65" s="2" customFormat="1" ht="24.2" customHeight="1">
      <c r="A153" s="31"/>
      <c r="B153" s="32"/>
      <c r="C153" s="184" t="s">
        <v>282</v>
      </c>
      <c r="D153" s="184" t="s">
        <v>172</v>
      </c>
      <c r="E153" s="185" t="s">
        <v>1427</v>
      </c>
      <c r="F153" s="186" t="s">
        <v>1428</v>
      </c>
      <c r="G153" s="187" t="s">
        <v>175</v>
      </c>
      <c r="H153" s="188">
        <v>14.432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176</v>
      </c>
      <c r="AT153" s="196" t="s">
        <v>172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2292</v>
      </c>
    </row>
    <row r="154" spans="1:65" s="2" customFormat="1" ht="14.45" customHeight="1">
      <c r="A154" s="31"/>
      <c r="B154" s="32"/>
      <c r="C154" s="198" t="s">
        <v>290</v>
      </c>
      <c r="D154" s="198" t="s">
        <v>210</v>
      </c>
      <c r="E154" s="199" t="s">
        <v>1430</v>
      </c>
      <c r="F154" s="200" t="s">
        <v>1431</v>
      </c>
      <c r="G154" s="201" t="s">
        <v>191</v>
      </c>
      <c r="H154" s="202">
        <v>28.864000000000001</v>
      </c>
      <c r="I154" s="203"/>
      <c r="J154" s="204">
        <f t="shared" si="0"/>
        <v>0</v>
      </c>
      <c r="K154" s="205"/>
      <c r="L154" s="206"/>
      <c r="M154" s="207" t="s">
        <v>1</v>
      </c>
      <c r="N154" s="208" t="s">
        <v>43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204</v>
      </c>
      <c r="AT154" s="196" t="s">
        <v>210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176</v>
      </c>
      <c r="BM154" s="196" t="s">
        <v>2293</v>
      </c>
    </row>
    <row r="155" spans="1:65" s="12" customFormat="1" ht="22.9" customHeight="1">
      <c r="B155" s="168"/>
      <c r="C155" s="169"/>
      <c r="D155" s="170" t="s">
        <v>77</v>
      </c>
      <c r="E155" s="182" t="s">
        <v>176</v>
      </c>
      <c r="F155" s="182" t="s">
        <v>1436</v>
      </c>
      <c r="G155" s="169"/>
      <c r="H155" s="169"/>
      <c r="I155" s="172"/>
      <c r="J155" s="183">
        <f>BK155</f>
        <v>0</v>
      </c>
      <c r="K155" s="169"/>
      <c r="L155" s="174"/>
      <c r="M155" s="175"/>
      <c r="N155" s="176"/>
      <c r="O155" s="176"/>
      <c r="P155" s="177">
        <f>P156</f>
        <v>0</v>
      </c>
      <c r="Q155" s="176"/>
      <c r="R155" s="177">
        <f>R156</f>
        <v>0</v>
      </c>
      <c r="S155" s="176"/>
      <c r="T155" s="178">
        <f>T156</f>
        <v>0</v>
      </c>
      <c r="AR155" s="179" t="s">
        <v>86</v>
      </c>
      <c r="AT155" s="180" t="s">
        <v>77</v>
      </c>
      <c r="AU155" s="180" t="s">
        <v>86</v>
      </c>
      <c r="AY155" s="179" t="s">
        <v>170</v>
      </c>
      <c r="BK155" s="181">
        <f>BK156</f>
        <v>0</v>
      </c>
    </row>
    <row r="156" spans="1:65" s="2" customFormat="1" ht="24.2" customHeight="1">
      <c r="A156" s="31"/>
      <c r="B156" s="32"/>
      <c r="C156" s="184" t="s">
        <v>295</v>
      </c>
      <c r="D156" s="184" t="s">
        <v>172</v>
      </c>
      <c r="E156" s="185" t="s">
        <v>1437</v>
      </c>
      <c r="F156" s="186" t="s">
        <v>1438</v>
      </c>
      <c r="G156" s="187" t="s">
        <v>175</v>
      </c>
      <c r="H156" s="188">
        <v>3.6080000000000001</v>
      </c>
      <c r="I156" s="189"/>
      <c r="J156" s="190">
        <f>ROUND(I156*H156,2)</f>
        <v>0</v>
      </c>
      <c r="K156" s="191"/>
      <c r="L156" s="36"/>
      <c r="M156" s="192" t="s">
        <v>1</v>
      </c>
      <c r="N156" s="193" t="s">
        <v>43</v>
      </c>
      <c r="O156" s="68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176</v>
      </c>
      <c r="AT156" s="196" t="s">
        <v>172</v>
      </c>
      <c r="AU156" s="196" t="s">
        <v>88</v>
      </c>
      <c r="AY156" s="14" t="s">
        <v>170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4" t="s">
        <v>86</v>
      </c>
      <c r="BK156" s="197">
        <f>ROUND(I156*H156,2)</f>
        <v>0</v>
      </c>
      <c r="BL156" s="14" t="s">
        <v>176</v>
      </c>
      <c r="BM156" s="196" t="s">
        <v>2294</v>
      </c>
    </row>
    <row r="157" spans="1:65" s="12" customFormat="1" ht="22.9" customHeight="1">
      <c r="B157" s="168"/>
      <c r="C157" s="169"/>
      <c r="D157" s="170" t="s">
        <v>77</v>
      </c>
      <c r="E157" s="182" t="s">
        <v>188</v>
      </c>
      <c r="F157" s="182" t="s">
        <v>224</v>
      </c>
      <c r="G157" s="169"/>
      <c r="H157" s="169"/>
      <c r="I157" s="172"/>
      <c r="J157" s="183">
        <f>BK157</f>
        <v>0</v>
      </c>
      <c r="K157" s="169"/>
      <c r="L157" s="174"/>
      <c r="M157" s="175"/>
      <c r="N157" s="176"/>
      <c r="O157" s="176"/>
      <c r="P157" s="177">
        <f>P158</f>
        <v>0</v>
      </c>
      <c r="Q157" s="176"/>
      <c r="R157" s="177">
        <f>R158</f>
        <v>0</v>
      </c>
      <c r="S157" s="176"/>
      <c r="T157" s="178">
        <f>T158</f>
        <v>0</v>
      </c>
      <c r="AR157" s="179" t="s">
        <v>86</v>
      </c>
      <c r="AT157" s="180" t="s">
        <v>77</v>
      </c>
      <c r="AU157" s="180" t="s">
        <v>86</v>
      </c>
      <c r="AY157" s="179" t="s">
        <v>170</v>
      </c>
      <c r="BK157" s="181">
        <f>BK158</f>
        <v>0</v>
      </c>
    </row>
    <row r="158" spans="1:65" s="2" customFormat="1" ht="14.45" customHeight="1">
      <c r="A158" s="31"/>
      <c r="B158" s="32"/>
      <c r="C158" s="184" t="s">
        <v>422</v>
      </c>
      <c r="D158" s="184" t="s">
        <v>172</v>
      </c>
      <c r="E158" s="185" t="s">
        <v>1591</v>
      </c>
      <c r="F158" s="186" t="s">
        <v>1592</v>
      </c>
      <c r="G158" s="187" t="s">
        <v>196</v>
      </c>
      <c r="H158" s="188">
        <v>26.31</v>
      </c>
      <c r="I158" s="189"/>
      <c r="J158" s="190">
        <f>ROUND(I158*H158,2)</f>
        <v>0</v>
      </c>
      <c r="K158" s="191"/>
      <c r="L158" s="36"/>
      <c r="M158" s="192" t="s">
        <v>1</v>
      </c>
      <c r="N158" s="193" t="s">
        <v>43</v>
      </c>
      <c r="O158" s="68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176</v>
      </c>
      <c r="AT158" s="196" t="s">
        <v>172</v>
      </c>
      <c r="AU158" s="196" t="s">
        <v>88</v>
      </c>
      <c r="AY158" s="14" t="s">
        <v>170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4" t="s">
        <v>86</v>
      </c>
      <c r="BK158" s="197">
        <f>ROUND(I158*H158,2)</f>
        <v>0</v>
      </c>
      <c r="BL158" s="14" t="s">
        <v>176</v>
      </c>
      <c r="BM158" s="196" t="s">
        <v>2295</v>
      </c>
    </row>
    <row r="159" spans="1:65" s="12" customFormat="1" ht="22.9" customHeight="1">
      <c r="B159" s="168"/>
      <c r="C159" s="169"/>
      <c r="D159" s="170" t="s">
        <v>77</v>
      </c>
      <c r="E159" s="182" t="s">
        <v>204</v>
      </c>
      <c r="F159" s="182" t="s">
        <v>763</v>
      </c>
      <c r="G159" s="169"/>
      <c r="H159" s="169"/>
      <c r="I159" s="172"/>
      <c r="J159" s="183">
        <f>BK159</f>
        <v>0</v>
      </c>
      <c r="K159" s="169"/>
      <c r="L159" s="174"/>
      <c r="M159" s="175"/>
      <c r="N159" s="176"/>
      <c r="O159" s="176"/>
      <c r="P159" s="177">
        <f>SUM(P160:P184)</f>
        <v>0</v>
      </c>
      <c r="Q159" s="176"/>
      <c r="R159" s="177">
        <f>SUM(R160:R184)</f>
        <v>0.93350464999999994</v>
      </c>
      <c r="S159" s="176"/>
      <c r="T159" s="178">
        <f>SUM(T160:T184)</f>
        <v>0</v>
      </c>
      <c r="AR159" s="179" t="s">
        <v>86</v>
      </c>
      <c r="AT159" s="180" t="s">
        <v>77</v>
      </c>
      <c r="AU159" s="180" t="s">
        <v>86</v>
      </c>
      <c r="AY159" s="179" t="s">
        <v>170</v>
      </c>
      <c r="BK159" s="181">
        <f>SUM(BK160:BK184)</f>
        <v>0</v>
      </c>
    </row>
    <row r="160" spans="1:65" s="2" customFormat="1" ht="24.2" customHeight="1">
      <c r="A160" s="31"/>
      <c r="B160" s="32"/>
      <c r="C160" s="184" t="s">
        <v>426</v>
      </c>
      <c r="D160" s="184" t="s">
        <v>172</v>
      </c>
      <c r="E160" s="185" t="s">
        <v>2296</v>
      </c>
      <c r="F160" s="186" t="s">
        <v>2297</v>
      </c>
      <c r="G160" s="187" t="s">
        <v>217</v>
      </c>
      <c r="H160" s="188">
        <v>15.1</v>
      </c>
      <c r="I160" s="189"/>
      <c r="J160" s="190">
        <f t="shared" ref="J160:J184" si="10">ROUND(I160*H160,2)</f>
        <v>0</v>
      </c>
      <c r="K160" s="191"/>
      <c r="L160" s="36"/>
      <c r="M160" s="192" t="s">
        <v>1</v>
      </c>
      <c r="N160" s="193" t="s">
        <v>43</v>
      </c>
      <c r="O160" s="68"/>
      <c r="P160" s="194">
        <f t="shared" ref="P160:P184" si="11">O160*H160</f>
        <v>0</v>
      </c>
      <c r="Q160" s="194">
        <v>0</v>
      </c>
      <c r="R160" s="194">
        <f t="shared" ref="R160:R184" si="12">Q160*H160</f>
        <v>0</v>
      </c>
      <c r="S160" s="194">
        <v>0</v>
      </c>
      <c r="T160" s="195">
        <f t="shared" ref="T160:T184" si="13"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176</v>
      </c>
      <c r="AT160" s="196" t="s">
        <v>172</v>
      </c>
      <c r="AU160" s="196" t="s">
        <v>88</v>
      </c>
      <c r="AY160" s="14" t="s">
        <v>170</v>
      </c>
      <c r="BE160" s="197">
        <f t="shared" ref="BE160:BE184" si="14">IF(N160="základní",J160,0)</f>
        <v>0</v>
      </c>
      <c r="BF160" s="197">
        <f t="shared" ref="BF160:BF184" si="15">IF(N160="snížená",J160,0)</f>
        <v>0</v>
      </c>
      <c r="BG160" s="197">
        <f t="shared" ref="BG160:BG184" si="16">IF(N160="zákl. přenesená",J160,0)</f>
        <v>0</v>
      </c>
      <c r="BH160" s="197">
        <f t="shared" ref="BH160:BH184" si="17">IF(N160="sníž. přenesená",J160,0)</f>
        <v>0</v>
      </c>
      <c r="BI160" s="197">
        <f t="shared" ref="BI160:BI184" si="18">IF(N160="nulová",J160,0)</f>
        <v>0</v>
      </c>
      <c r="BJ160" s="14" t="s">
        <v>86</v>
      </c>
      <c r="BK160" s="197">
        <f t="shared" ref="BK160:BK184" si="19">ROUND(I160*H160,2)</f>
        <v>0</v>
      </c>
      <c r="BL160" s="14" t="s">
        <v>176</v>
      </c>
      <c r="BM160" s="196" t="s">
        <v>2298</v>
      </c>
    </row>
    <row r="161" spans="1:65" s="2" customFormat="1" ht="24.2" customHeight="1">
      <c r="A161" s="31"/>
      <c r="B161" s="32"/>
      <c r="C161" s="198" t="s">
        <v>430</v>
      </c>
      <c r="D161" s="198" t="s">
        <v>210</v>
      </c>
      <c r="E161" s="199" t="s">
        <v>2299</v>
      </c>
      <c r="F161" s="200" t="s">
        <v>2300</v>
      </c>
      <c r="G161" s="201" t="s">
        <v>217</v>
      </c>
      <c r="H161" s="202">
        <v>15.327</v>
      </c>
      <c r="I161" s="203"/>
      <c r="J161" s="204">
        <f t="shared" si="10"/>
        <v>0</v>
      </c>
      <c r="K161" s="205"/>
      <c r="L161" s="206"/>
      <c r="M161" s="207" t="s">
        <v>1</v>
      </c>
      <c r="N161" s="208" t="s">
        <v>43</v>
      </c>
      <c r="O161" s="68"/>
      <c r="P161" s="194">
        <f t="shared" si="11"/>
        <v>0</v>
      </c>
      <c r="Q161" s="194">
        <v>6.7000000000000002E-4</v>
      </c>
      <c r="R161" s="194">
        <f t="shared" si="12"/>
        <v>1.026909E-2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204</v>
      </c>
      <c r="AT161" s="196" t="s">
        <v>210</v>
      </c>
      <c r="AU161" s="196" t="s">
        <v>88</v>
      </c>
      <c r="AY161" s="14" t="s">
        <v>170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86</v>
      </c>
      <c r="BK161" s="197">
        <f t="shared" si="19"/>
        <v>0</v>
      </c>
      <c r="BL161" s="14" t="s">
        <v>176</v>
      </c>
      <c r="BM161" s="196" t="s">
        <v>2301</v>
      </c>
    </row>
    <row r="162" spans="1:65" s="2" customFormat="1" ht="24.2" customHeight="1">
      <c r="A162" s="31"/>
      <c r="B162" s="32"/>
      <c r="C162" s="184" t="s">
        <v>434</v>
      </c>
      <c r="D162" s="184" t="s">
        <v>172</v>
      </c>
      <c r="E162" s="185" t="s">
        <v>2302</v>
      </c>
      <c r="F162" s="186" t="s">
        <v>2303</v>
      </c>
      <c r="G162" s="187" t="s">
        <v>217</v>
      </c>
      <c r="H162" s="188">
        <v>17.7</v>
      </c>
      <c r="I162" s="189"/>
      <c r="J162" s="190">
        <f t="shared" si="10"/>
        <v>0</v>
      </c>
      <c r="K162" s="191"/>
      <c r="L162" s="36"/>
      <c r="M162" s="192" t="s">
        <v>1</v>
      </c>
      <c r="N162" s="193" t="s">
        <v>43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176</v>
      </c>
      <c r="AT162" s="196" t="s">
        <v>172</v>
      </c>
      <c r="AU162" s="196" t="s">
        <v>88</v>
      </c>
      <c r="AY162" s="14" t="s">
        <v>170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86</v>
      </c>
      <c r="BK162" s="197">
        <f t="shared" si="19"/>
        <v>0</v>
      </c>
      <c r="BL162" s="14" t="s">
        <v>176</v>
      </c>
      <c r="BM162" s="196" t="s">
        <v>2304</v>
      </c>
    </row>
    <row r="163" spans="1:65" s="2" customFormat="1" ht="24.2" customHeight="1">
      <c r="A163" s="31"/>
      <c r="B163" s="32"/>
      <c r="C163" s="198" t="s">
        <v>438</v>
      </c>
      <c r="D163" s="198" t="s">
        <v>210</v>
      </c>
      <c r="E163" s="199" t="s">
        <v>2305</v>
      </c>
      <c r="F163" s="200" t="s">
        <v>2306</v>
      </c>
      <c r="G163" s="201" t="s">
        <v>217</v>
      </c>
      <c r="H163" s="202">
        <v>17.966000000000001</v>
      </c>
      <c r="I163" s="203"/>
      <c r="J163" s="204">
        <f t="shared" si="10"/>
        <v>0</v>
      </c>
      <c r="K163" s="205"/>
      <c r="L163" s="206"/>
      <c r="M163" s="207" t="s">
        <v>1</v>
      </c>
      <c r="N163" s="208" t="s">
        <v>43</v>
      </c>
      <c r="O163" s="68"/>
      <c r="P163" s="194">
        <f t="shared" si="11"/>
        <v>0</v>
      </c>
      <c r="Q163" s="194">
        <v>1.06E-3</v>
      </c>
      <c r="R163" s="194">
        <f t="shared" si="12"/>
        <v>1.9043960000000002E-2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204</v>
      </c>
      <c r="AT163" s="196" t="s">
        <v>210</v>
      </c>
      <c r="AU163" s="196" t="s">
        <v>88</v>
      </c>
      <c r="AY163" s="14" t="s">
        <v>170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86</v>
      </c>
      <c r="BK163" s="197">
        <f t="shared" si="19"/>
        <v>0</v>
      </c>
      <c r="BL163" s="14" t="s">
        <v>176</v>
      </c>
      <c r="BM163" s="196" t="s">
        <v>2307</v>
      </c>
    </row>
    <row r="164" spans="1:65" s="2" customFormat="1" ht="14.45" customHeight="1">
      <c r="A164" s="31"/>
      <c r="B164" s="32"/>
      <c r="C164" s="184" t="s">
        <v>442</v>
      </c>
      <c r="D164" s="184" t="s">
        <v>172</v>
      </c>
      <c r="E164" s="185" t="s">
        <v>2308</v>
      </c>
      <c r="F164" s="186" t="s">
        <v>2309</v>
      </c>
      <c r="G164" s="187" t="s">
        <v>207</v>
      </c>
      <c r="H164" s="188">
        <v>1</v>
      </c>
      <c r="I164" s="189"/>
      <c r="J164" s="190">
        <f t="shared" si="10"/>
        <v>0</v>
      </c>
      <c r="K164" s="191"/>
      <c r="L164" s="36"/>
      <c r="M164" s="192" t="s">
        <v>1</v>
      </c>
      <c r="N164" s="193" t="s">
        <v>43</v>
      </c>
      <c r="O164" s="68"/>
      <c r="P164" s="194">
        <f t="shared" si="11"/>
        <v>0</v>
      </c>
      <c r="Q164" s="194">
        <v>6.7000000000000002E-4</v>
      </c>
      <c r="R164" s="194">
        <f t="shared" si="12"/>
        <v>6.7000000000000002E-4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176</v>
      </c>
      <c r="AT164" s="196" t="s">
        <v>172</v>
      </c>
      <c r="AU164" s="196" t="s">
        <v>88</v>
      </c>
      <c r="AY164" s="14" t="s">
        <v>170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86</v>
      </c>
      <c r="BK164" s="197">
        <f t="shared" si="19"/>
        <v>0</v>
      </c>
      <c r="BL164" s="14" t="s">
        <v>176</v>
      </c>
      <c r="BM164" s="196" t="s">
        <v>2310</v>
      </c>
    </row>
    <row r="165" spans="1:65" s="2" customFormat="1" ht="14.45" customHeight="1">
      <c r="A165" s="31"/>
      <c r="B165" s="32"/>
      <c r="C165" s="198" t="s">
        <v>446</v>
      </c>
      <c r="D165" s="198" t="s">
        <v>210</v>
      </c>
      <c r="E165" s="199" t="s">
        <v>2311</v>
      </c>
      <c r="F165" s="200" t="s">
        <v>2312</v>
      </c>
      <c r="G165" s="201" t="s">
        <v>207</v>
      </c>
      <c r="H165" s="202">
        <v>1</v>
      </c>
      <c r="I165" s="203"/>
      <c r="J165" s="204">
        <f t="shared" si="10"/>
        <v>0</v>
      </c>
      <c r="K165" s="205"/>
      <c r="L165" s="206"/>
      <c r="M165" s="207" t="s">
        <v>1</v>
      </c>
      <c r="N165" s="208" t="s">
        <v>43</v>
      </c>
      <c r="O165" s="68"/>
      <c r="P165" s="194">
        <f t="shared" si="11"/>
        <v>0</v>
      </c>
      <c r="Q165" s="194">
        <v>1E-3</v>
      </c>
      <c r="R165" s="194">
        <f t="shared" si="12"/>
        <v>1E-3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204</v>
      </c>
      <c r="AT165" s="196" t="s">
        <v>210</v>
      </c>
      <c r="AU165" s="196" t="s">
        <v>88</v>
      </c>
      <c r="AY165" s="14" t="s">
        <v>170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86</v>
      </c>
      <c r="BK165" s="197">
        <f t="shared" si="19"/>
        <v>0</v>
      </c>
      <c r="BL165" s="14" t="s">
        <v>176</v>
      </c>
      <c r="BM165" s="196" t="s">
        <v>2313</v>
      </c>
    </row>
    <row r="166" spans="1:65" s="2" customFormat="1" ht="14.45" customHeight="1">
      <c r="A166" s="31"/>
      <c r="B166" s="32"/>
      <c r="C166" s="184" t="s">
        <v>450</v>
      </c>
      <c r="D166" s="184" t="s">
        <v>172</v>
      </c>
      <c r="E166" s="185" t="s">
        <v>2314</v>
      </c>
      <c r="F166" s="186" t="s">
        <v>2315</v>
      </c>
      <c r="G166" s="187" t="s">
        <v>207</v>
      </c>
      <c r="H166" s="188">
        <v>1</v>
      </c>
      <c r="I166" s="189"/>
      <c r="J166" s="190">
        <f t="shared" si="10"/>
        <v>0</v>
      </c>
      <c r="K166" s="191"/>
      <c r="L166" s="36"/>
      <c r="M166" s="192" t="s">
        <v>1</v>
      </c>
      <c r="N166" s="193" t="s">
        <v>43</v>
      </c>
      <c r="O166" s="68"/>
      <c r="P166" s="194">
        <f t="shared" si="11"/>
        <v>0</v>
      </c>
      <c r="Q166" s="194">
        <v>8.8999999999999995E-4</v>
      </c>
      <c r="R166" s="194">
        <f t="shared" si="12"/>
        <v>8.8999999999999995E-4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176</v>
      </c>
      <c r="AT166" s="196" t="s">
        <v>172</v>
      </c>
      <c r="AU166" s="196" t="s">
        <v>88</v>
      </c>
      <c r="AY166" s="14" t="s">
        <v>170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86</v>
      </c>
      <c r="BK166" s="197">
        <f t="shared" si="19"/>
        <v>0</v>
      </c>
      <c r="BL166" s="14" t="s">
        <v>176</v>
      </c>
      <c r="BM166" s="196" t="s">
        <v>2316</v>
      </c>
    </row>
    <row r="167" spans="1:65" s="2" customFormat="1" ht="14.45" customHeight="1">
      <c r="A167" s="31"/>
      <c r="B167" s="32"/>
      <c r="C167" s="198" t="s">
        <v>454</v>
      </c>
      <c r="D167" s="198" t="s">
        <v>210</v>
      </c>
      <c r="E167" s="199" t="s">
        <v>2317</v>
      </c>
      <c r="F167" s="200" t="s">
        <v>2318</v>
      </c>
      <c r="G167" s="201" t="s">
        <v>207</v>
      </c>
      <c r="H167" s="202">
        <v>1</v>
      </c>
      <c r="I167" s="203"/>
      <c r="J167" s="204">
        <f t="shared" si="10"/>
        <v>0</v>
      </c>
      <c r="K167" s="205"/>
      <c r="L167" s="206"/>
      <c r="M167" s="207" t="s">
        <v>1</v>
      </c>
      <c r="N167" s="208" t="s">
        <v>43</v>
      </c>
      <c r="O167" s="68"/>
      <c r="P167" s="194">
        <f t="shared" si="11"/>
        <v>0</v>
      </c>
      <c r="Q167" s="194">
        <v>2E-3</v>
      </c>
      <c r="R167" s="194">
        <f t="shared" si="12"/>
        <v>2E-3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204</v>
      </c>
      <c r="AT167" s="196" t="s">
        <v>210</v>
      </c>
      <c r="AU167" s="196" t="s">
        <v>88</v>
      </c>
      <c r="AY167" s="14" t="s">
        <v>170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86</v>
      </c>
      <c r="BK167" s="197">
        <f t="shared" si="19"/>
        <v>0</v>
      </c>
      <c r="BL167" s="14" t="s">
        <v>176</v>
      </c>
      <c r="BM167" s="196" t="s">
        <v>2319</v>
      </c>
    </row>
    <row r="168" spans="1:65" s="2" customFormat="1" ht="14.45" customHeight="1">
      <c r="A168" s="31"/>
      <c r="B168" s="32"/>
      <c r="C168" s="184" t="s">
        <v>299</v>
      </c>
      <c r="D168" s="184" t="s">
        <v>172</v>
      </c>
      <c r="E168" s="185" t="s">
        <v>2320</v>
      </c>
      <c r="F168" s="186" t="s">
        <v>2321</v>
      </c>
      <c r="G168" s="187" t="s">
        <v>207</v>
      </c>
      <c r="H168" s="188">
        <v>1</v>
      </c>
      <c r="I168" s="189"/>
      <c r="J168" s="190">
        <f t="shared" si="10"/>
        <v>0</v>
      </c>
      <c r="K168" s="191"/>
      <c r="L168" s="36"/>
      <c r="M168" s="192" t="s">
        <v>1</v>
      </c>
      <c r="N168" s="193" t="s">
        <v>43</v>
      </c>
      <c r="O168" s="68"/>
      <c r="P168" s="194">
        <f t="shared" si="11"/>
        <v>0</v>
      </c>
      <c r="Q168" s="194">
        <v>7.2000000000000005E-4</v>
      </c>
      <c r="R168" s="194">
        <f t="shared" si="12"/>
        <v>7.2000000000000005E-4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176</v>
      </c>
      <c r="AT168" s="196" t="s">
        <v>172</v>
      </c>
      <c r="AU168" s="196" t="s">
        <v>88</v>
      </c>
      <c r="AY168" s="14" t="s">
        <v>170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86</v>
      </c>
      <c r="BK168" s="197">
        <f t="shared" si="19"/>
        <v>0</v>
      </c>
      <c r="BL168" s="14" t="s">
        <v>176</v>
      </c>
      <c r="BM168" s="196" t="s">
        <v>2322</v>
      </c>
    </row>
    <row r="169" spans="1:65" s="2" customFormat="1" ht="14.45" customHeight="1">
      <c r="A169" s="31"/>
      <c r="B169" s="32"/>
      <c r="C169" s="198" t="s">
        <v>303</v>
      </c>
      <c r="D169" s="198" t="s">
        <v>210</v>
      </c>
      <c r="E169" s="199" t="s">
        <v>2323</v>
      </c>
      <c r="F169" s="200" t="s">
        <v>2324</v>
      </c>
      <c r="G169" s="201" t="s">
        <v>207</v>
      </c>
      <c r="H169" s="202">
        <v>1</v>
      </c>
      <c r="I169" s="203"/>
      <c r="J169" s="204">
        <f t="shared" si="10"/>
        <v>0</v>
      </c>
      <c r="K169" s="205"/>
      <c r="L169" s="206"/>
      <c r="M169" s="207" t="s">
        <v>1</v>
      </c>
      <c r="N169" s="208" t="s">
        <v>43</v>
      </c>
      <c r="O169" s="68"/>
      <c r="P169" s="194">
        <f t="shared" si="11"/>
        <v>0</v>
      </c>
      <c r="Q169" s="194">
        <v>5.0000000000000001E-3</v>
      </c>
      <c r="R169" s="194">
        <f t="shared" si="12"/>
        <v>5.0000000000000001E-3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204</v>
      </c>
      <c r="AT169" s="196" t="s">
        <v>210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2325</v>
      </c>
    </row>
    <row r="170" spans="1:65" s="2" customFormat="1" ht="14.45" customHeight="1">
      <c r="A170" s="31"/>
      <c r="B170" s="32"/>
      <c r="C170" s="184" t="s">
        <v>307</v>
      </c>
      <c r="D170" s="184" t="s">
        <v>172</v>
      </c>
      <c r="E170" s="185" t="s">
        <v>2326</v>
      </c>
      <c r="F170" s="186" t="s">
        <v>2327</v>
      </c>
      <c r="G170" s="187" t="s">
        <v>207</v>
      </c>
      <c r="H170" s="188">
        <v>1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43</v>
      </c>
      <c r="O170" s="68"/>
      <c r="P170" s="194">
        <f t="shared" si="11"/>
        <v>0</v>
      </c>
      <c r="Q170" s="194">
        <v>7.2000000000000005E-4</v>
      </c>
      <c r="R170" s="194">
        <f t="shared" si="12"/>
        <v>7.2000000000000005E-4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176</v>
      </c>
      <c r="AT170" s="196" t="s">
        <v>172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2328</v>
      </c>
    </row>
    <row r="171" spans="1:65" s="2" customFormat="1" ht="14.45" customHeight="1">
      <c r="A171" s="31"/>
      <c r="B171" s="32"/>
      <c r="C171" s="198" t="s">
        <v>311</v>
      </c>
      <c r="D171" s="198" t="s">
        <v>210</v>
      </c>
      <c r="E171" s="199" t="s">
        <v>2329</v>
      </c>
      <c r="F171" s="200" t="s">
        <v>2330</v>
      </c>
      <c r="G171" s="201" t="s">
        <v>207</v>
      </c>
      <c r="H171" s="202">
        <v>1</v>
      </c>
      <c r="I171" s="203"/>
      <c r="J171" s="204">
        <f t="shared" si="10"/>
        <v>0</v>
      </c>
      <c r="K171" s="205"/>
      <c r="L171" s="206"/>
      <c r="M171" s="207" t="s">
        <v>1</v>
      </c>
      <c r="N171" s="208" t="s">
        <v>43</v>
      </c>
      <c r="O171" s="68"/>
      <c r="P171" s="194">
        <f t="shared" si="11"/>
        <v>0</v>
      </c>
      <c r="Q171" s="194">
        <v>6.0000000000000001E-3</v>
      </c>
      <c r="R171" s="194">
        <f t="shared" si="12"/>
        <v>6.0000000000000001E-3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204</v>
      </c>
      <c r="AT171" s="196" t="s">
        <v>210</v>
      </c>
      <c r="AU171" s="196" t="s">
        <v>88</v>
      </c>
      <c r="AY171" s="14" t="s">
        <v>170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86</v>
      </c>
      <c r="BK171" s="197">
        <f t="shared" si="19"/>
        <v>0</v>
      </c>
      <c r="BL171" s="14" t="s">
        <v>176</v>
      </c>
      <c r="BM171" s="196" t="s">
        <v>2331</v>
      </c>
    </row>
    <row r="172" spans="1:65" s="2" customFormat="1" ht="24.2" customHeight="1">
      <c r="A172" s="31"/>
      <c r="B172" s="32"/>
      <c r="C172" s="198" t="s">
        <v>463</v>
      </c>
      <c r="D172" s="198" t="s">
        <v>210</v>
      </c>
      <c r="E172" s="199" t="s">
        <v>2201</v>
      </c>
      <c r="F172" s="200" t="s">
        <v>2332</v>
      </c>
      <c r="G172" s="201" t="s">
        <v>207</v>
      </c>
      <c r="H172" s="202">
        <v>2</v>
      </c>
      <c r="I172" s="203"/>
      <c r="J172" s="204">
        <f t="shared" si="10"/>
        <v>0</v>
      </c>
      <c r="K172" s="205"/>
      <c r="L172" s="206"/>
      <c r="M172" s="207" t="s">
        <v>1</v>
      </c>
      <c r="N172" s="208" t="s">
        <v>43</v>
      </c>
      <c r="O172" s="68"/>
      <c r="P172" s="194">
        <f t="shared" si="11"/>
        <v>0</v>
      </c>
      <c r="Q172" s="194">
        <v>3.0000000000000001E-3</v>
      </c>
      <c r="R172" s="194">
        <f t="shared" si="12"/>
        <v>6.0000000000000001E-3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204</v>
      </c>
      <c r="AT172" s="196" t="s">
        <v>210</v>
      </c>
      <c r="AU172" s="196" t="s">
        <v>88</v>
      </c>
      <c r="AY172" s="14" t="s">
        <v>170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86</v>
      </c>
      <c r="BK172" s="197">
        <f t="shared" si="19"/>
        <v>0</v>
      </c>
      <c r="BL172" s="14" t="s">
        <v>176</v>
      </c>
      <c r="BM172" s="196" t="s">
        <v>2333</v>
      </c>
    </row>
    <row r="173" spans="1:65" s="2" customFormat="1" ht="24.2" customHeight="1">
      <c r="A173" s="31"/>
      <c r="B173" s="32"/>
      <c r="C173" s="184" t="s">
        <v>465</v>
      </c>
      <c r="D173" s="184" t="s">
        <v>172</v>
      </c>
      <c r="E173" s="185" t="s">
        <v>2334</v>
      </c>
      <c r="F173" s="186" t="s">
        <v>2335</v>
      </c>
      <c r="G173" s="187" t="s">
        <v>207</v>
      </c>
      <c r="H173" s="188">
        <v>2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43</v>
      </c>
      <c r="O173" s="68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176</v>
      </c>
      <c r="AT173" s="196" t="s">
        <v>172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176</v>
      </c>
      <c r="BM173" s="196" t="s">
        <v>2336</v>
      </c>
    </row>
    <row r="174" spans="1:65" s="2" customFormat="1" ht="14.45" customHeight="1">
      <c r="A174" s="31"/>
      <c r="B174" s="32"/>
      <c r="C174" s="198" t="s">
        <v>469</v>
      </c>
      <c r="D174" s="198" t="s">
        <v>210</v>
      </c>
      <c r="E174" s="199" t="s">
        <v>2337</v>
      </c>
      <c r="F174" s="200" t="s">
        <v>2338</v>
      </c>
      <c r="G174" s="201" t="s">
        <v>207</v>
      </c>
      <c r="H174" s="202">
        <v>1</v>
      </c>
      <c r="I174" s="203"/>
      <c r="J174" s="204">
        <f t="shared" si="10"/>
        <v>0</v>
      </c>
      <c r="K174" s="205"/>
      <c r="L174" s="206"/>
      <c r="M174" s="207" t="s">
        <v>1</v>
      </c>
      <c r="N174" s="208" t="s">
        <v>43</v>
      </c>
      <c r="O174" s="68"/>
      <c r="P174" s="194">
        <f t="shared" si="11"/>
        <v>0</v>
      </c>
      <c r="Q174" s="194">
        <v>3.0000000000000001E-3</v>
      </c>
      <c r="R174" s="194">
        <f t="shared" si="12"/>
        <v>3.0000000000000001E-3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204</v>
      </c>
      <c r="AT174" s="196" t="s">
        <v>210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176</v>
      </c>
      <c r="BM174" s="196" t="s">
        <v>2339</v>
      </c>
    </row>
    <row r="175" spans="1:65" s="2" customFormat="1" ht="14.45" customHeight="1">
      <c r="A175" s="31"/>
      <c r="B175" s="32"/>
      <c r="C175" s="198" t="s">
        <v>473</v>
      </c>
      <c r="D175" s="198" t="s">
        <v>210</v>
      </c>
      <c r="E175" s="199" t="s">
        <v>2340</v>
      </c>
      <c r="F175" s="200" t="s">
        <v>2341</v>
      </c>
      <c r="G175" s="201" t="s">
        <v>207</v>
      </c>
      <c r="H175" s="202">
        <v>1</v>
      </c>
      <c r="I175" s="203"/>
      <c r="J175" s="204">
        <f t="shared" si="10"/>
        <v>0</v>
      </c>
      <c r="K175" s="205"/>
      <c r="L175" s="206"/>
      <c r="M175" s="207" t="s">
        <v>1</v>
      </c>
      <c r="N175" s="208" t="s">
        <v>43</v>
      </c>
      <c r="O175" s="68"/>
      <c r="P175" s="194">
        <f t="shared" si="11"/>
        <v>0</v>
      </c>
      <c r="Q175" s="194">
        <v>4.0000000000000001E-3</v>
      </c>
      <c r="R175" s="194">
        <f t="shared" si="12"/>
        <v>4.0000000000000001E-3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204</v>
      </c>
      <c r="AT175" s="196" t="s">
        <v>210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176</v>
      </c>
      <c r="BM175" s="196" t="s">
        <v>2342</v>
      </c>
    </row>
    <row r="176" spans="1:65" s="2" customFormat="1" ht="24.2" customHeight="1">
      <c r="A176" s="31"/>
      <c r="B176" s="32"/>
      <c r="C176" s="184" t="s">
        <v>477</v>
      </c>
      <c r="D176" s="184" t="s">
        <v>172</v>
      </c>
      <c r="E176" s="185" t="s">
        <v>2343</v>
      </c>
      <c r="F176" s="186" t="s">
        <v>2344</v>
      </c>
      <c r="G176" s="187" t="s">
        <v>217</v>
      </c>
      <c r="H176" s="188">
        <v>32.799999999999997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43</v>
      </c>
      <c r="O176" s="68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176</v>
      </c>
      <c r="AT176" s="196" t="s">
        <v>172</v>
      </c>
      <c r="AU176" s="196" t="s">
        <v>88</v>
      </c>
      <c r="AY176" s="14" t="s">
        <v>170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86</v>
      </c>
      <c r="BK176" s="197">
        <f t="shared" si="19"/>
        <v>0</v>
      </c>
      <c r="BL176" s="14" t="s">
        <v>176</v>
      </c>
      <c r="BM176" s="196" t="s">
        <v>2345</v>
      </c>
    </row>
    <row r="177" spans="1:65" s="2" customFormat="1" ht="14.45" customHeight="1">
      <c r="A177" s="31"/>
      <c r="B177" s="32"/>
      <c r="C177" s="184" t="s">
        <v>479</v>
      </c>
      <c r="D177" s="184" t="s">
        <v>172</v>
      </c>
      <c r="E177" s="185" t="s">
        <v>2346</v>
      </c>
      <c r="F177" s="186" t="s">
        <v>2347</v>
      </c>
      <c r="G177" s="187" t="s">
        <v>217</v>
      </c>
      <c r="H177" s="188">
        <v>32.799999999999997</v>
      </c>
      <c r="I177" s="189"/>
      <c r="J177" s="190">
        <f t="shared" si="10"/>
        <v>0</v>
      </c>
      <c r="K177" s="191"/>
      <c r="L177" s="36"/>
      <c r="M177" s="192" t="s">
        <v>1</v>
      </c>
      <c r="N177" s="193" t="s">
        <v>43</v>
      </c>
      <c r="O177" s="68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176</v>
      </c>
      <c r="AT177" s="196" t="s">
        <v>172</v>
      </c>
      <c r="AU177" s="196" t="s">
        <v>88</v>
      </c>
      <c r="AY177" s="14" t="s">
        <v>170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86</v>
      </c>
      <c r="BK177" s="197">
        <f t="shared" si="19"/>
        <v>0</v>
      </c>
      <c r="BL177" s="14" t="s">
        <v>176</v>
      </c>
      <c r="BM177" s="196" t="s">
        <v>2348</v>
      </c>
    </row>
    <row r="178" spans="1:65" s="2" customFormat="1" ht="24.2" customHeight="1">
      <c r="A178" s="31"/>
      <c r="B178" s="32"/>
      <c r="C178" s="184" t="s">
        <v>481</v>
      </c>
      <c r="D178" s="184" t="s">
        <v>172</v>
      </c>
      <c r="E178" s="185" t="s">
        <v>2349</v>
      </c>
      <c r="F178" s="186" t="s">
        <v>2350</v>
      </c>
      <c r="G178" s="187" t="s">
        <v>207</v>
      </c>
      <c r="H178" s="188">
        <v>4</v>
      </c>
      <c r="I178" s="189"/>
      <c r="J178" s="190">
        <f t="shared" si="10"/>
        <v>0</v>
      </c>
      <c r="K178" s="191"/>
      <c r="L178" s="36"/>
      <c r="M178" s="192" t="s">
        <v>1</v>
      </c>
      <c r="N178" s="193" t="s">
        <v>43</v>
      </c>
      <c r="O178" s="68"/>
      <c r="P178" s="194">
        <f t="shared" si="11"/>
        <v>0</v>
      </c>
      <c r="Q178" s="194">
        <v>0.15</v>
      </c>
      <c r="R178" s="194">
        <f t="shared" si="12"/>
        <v>0.6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176</v>
      </c>
      <c r="AT178" s="196" t="s">
        <v>172</v>
      </c>
      <c r="AU178" s="196" t="s">
        <v>88</v>
      </c>
      <c r="AY178" s="14" t="s">
        <v>170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86</v>
      </c>
      <c r="BK178" s="197">
        <f t="shared" si="19"/>
        <v>0</v>
      </c>
      <c r="BL178" s="14" t="s">
        <v>176</v>
      </c>
      <c r="BM178" s="196" t="s">
        <v>2351</v>
      </c>
    </row>
    <row r="179" spans="1:65" s="2" customFormat="1" ht="14.45" customHeight="1">
      <c r="A179" s="31"/>
      <c r="B179" s="32"/>
      <c r="C179" s="184" t="s">
        <v>485</v>
      </c>
      <c r="D179" s="184" t="s">
        <v>172</v>
      </c>
      <c r="E179" s="185" t="s">
        <v>2352</v>
      </c>
      <c r="F179" s="186" t="s">
        <v>2353</v>
      </c>
      <c r="G179" s="187" t="s">
        <v>207</v>
      </c>
      <c r="H179" s="188">
        <v>2</v>
      </c>
      <c r="I179" s="189"/>
      <c r="J179" s="190">
        <f t="shared" si="10"/>
        <v>0</v>
      </c>
      <c r="K179" s="191"/>
      <c r="L179" s="36"/>
      <c r="M179" s="192" t="s">
        <v>1</v>
      </c>
      <c r="N179" s="193" t="s">
        <v>43</v>
      </c>
      <c r="O179" s="68"/>
      <c r="P179" s="194">
        <f t="shared" si="11"/>
        <v>0</v>
      </c>
      <c r="Q179" s="194">
        <v>0.12303</v>
      </c>
      <c r="R179" s="194">
        <f t="shared" si="12"/>
        <v>0.24606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176</v>
      </c>
      <c r="AT179" s="196" t="s">
        <v>172</v>
      </c>
      <c r="AU179" s="196" t="s">
        <v>88</v>
      </c>
      <c r="AY179" s="14" t="s">
        <v>170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86</v>
      </c>
      <c r="BK179" s="197">
        <f t="shared" si="19"/>
        <v>0</v>
      </c>
      <c r="BL179" s="14" t="s">
        <v>176</v>
      </c>
      <c r="BM179" s="196" t="s">
        <v>2354</v>
      </c>
    </row>
    <row r="180" spans="1:65" s="2" customFormat="1" ht="14.45" customHeight="1">
      <c r="A180" s="31"/>
      <c r="B180" s="32"/>
      <c r="C180" s="198" t="s">
        <v>489</v>
      </c>
      <c r="D180" s="198" t="s">
        <v>210</v>
      </c>
      <c r="E180" s="199" t="s">
        <v>2216</v>
      </c>
      <c r="F180" s="200" t="s">
        <v>2217</v>
      </c>
      <c r="G180" s="201" t="s">
        <v>207</v>
      </c>
      <c r="H180" s="202">
        <v>2</v>
      </c>
      <c r="I180" s="203"/>
      <c r="J180" s="204">
        <f t="shared" si="10"/>
        <v>0</v>
      </c>
      <c r="K180" s="205"/>
      <c r="L180" s="206"/>
      <c r="M180" s="207" t="s">
        <v>1</v>
      </c>
      <c r="N180" s="208" t="s">
        <v>43</v>
      </c>
      <c r="O180" s="68"/>
      <c r="P180" s="194">
        <f t="shared" si="11"/>
        <v>0</v>
      </c>
      <c r="Q180" s="194">
        <v>7.0000000000000001E-3</v>
      </c>
      <c r="R180" s="194">
        <f t="shared" si="12"/>
        <v>1.4E-2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204</v>
      </c>
      <c r="AT180" s="196" t="s">
        <v>210</v>
      </c>
      <c r="AU180" s="196" t="s">
        <v>88</v>
      </c>
      <c r="AY180" s="14" t="s">
        <v>170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86</v>
      </c>
      <c r="BK180" s="197">
        <f t="shared" si="19"/>
        <v>0</v>
      </c>
      <c r="BL180" s="14" t="s">
        <v>176</v>
      </c>
      <c r="BM180" s="196" t="s">
        <v>2355</v>
      </c>
    </row>
    <row r="181" spans="1:65" s="2" customFormat="1" ht="14.45" customHeight="1">
      <c r="A181" s="31"/>
      <c r="B181" s="32"/>
      <c r="C181" s="198" t="s">
        <v>579</v>
      </c>
      <c r="D181" s="198" t="s">
        <v>210</v>
      </c>
      <c r="E181" s="199" t="s">
        <v>2219</v>
      </c>
      <c r="F181" s="200" t="s">
        <v>2220</v>
      </c>
      <c r="G181" s="201" t="s">
        <v>207</v>
      </c>
      <c r="H181" s="202">
        <v>2</v>
      </c>
      <c r="I181" s="203"/>
      <c r="J181" s="204">
        <f t="shared" si="10"/>
        <v>0</v>
      </c>
      <c r="K181" s="205"/>
      <c r="L181" s="206"/>
      <c r="M181" s="207" t="s">
        <v>1</v>
      </c>
      <c r="N181" s="208" t="s">
        <v>43</v>
      </c>
      <c r="O181" s="68"/>
      <c r="P181" s="194">
        <f t="shared" si="11"/>
        <v>0</v>
      </c>
      <c r="Q181" s="194">
        <v>1E-3</v>
      </c>
      <c r="R181" s="194">
        <f t="shared" si="12"/>
        <v>2E-3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204</v>
      </c>
      <c r="AT181" s="196" t="s">
        <v>210</v>
      </c>
      <c r="AU181" s="196" t="s">
        <v>88</v>
      </c>
      <c r="AY181" s="14" t="s">
        <v>170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86</v>
      </c>
      <c r="BK181" s="197">
        <f t="shared" si="19"/>
        <v>0</v>
      </c>
      <c r="BL181" s="14" t="s">
        <v>176</v>
      </c>
      <c r="BM181" s="196" t="s">
        <v>2356</v>
      </c>
    </row>
    <row r="182" spans="1:65" s="2" customFormat="1" ht="14.45" customHeight="1">
      <c r="A182" s="31"/>
      <c r="B182" s="32"/>
      <c r="C182" s="184" t="s">
        <v>583</v>
      </c>
      <c r="D182" s="184" t="s">
        <v>172</v>
      </c>
      <c r="E182" s="185" t="s">
        <v>2231</v>
      </c>
      <c r="F182" s="186" t="s">
        <v>2232</v>
      </c>
      <c r="G182" s="187" t="s">
        <v>207</v>
      </c>
      <c r="H182" s="188">
        <v>8</v>
      </c>
      <c r="I182" s="189"/>
      <c r="J182" s="190">
        <f t="shared" si="10"/>
        <v>0</v>
      </c>
      <c r="K182" s="191"/>
      <c r="L182" s="36"/>
      <c r="M182" s="192" t="s">
        <v>1</v>
      </c>
      <c r="N182" s="193" t="s">
        <v>43</v>
      </c>
      <c r="O182" s="68"/>
      <c r="P182" s="194">
        <f t="shared" si="11"/>
        <v>0</v>
      </c>
      <c r="Q182" s="194">
        <v>3.1E-4</v>
      </c>
      <c r="R182" s="194">
        <f t="shared" si="12"/>
        <v>2.48E-3</v>
      </c>
      <c r="S182" s="194">
        <v>0</v>
      </c>
      <c r="T182" s="195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176</v>
      </c>
      <c r="AT182" s="196" t="s">
        <v>172</v>
      </c>
      <c r="AU182" s="196" t="s">
        <v>88</v>
      </c>
      <c r="AY182" s="14" t="s">
        <v>170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86</v>
      </c>
      <c r="BK182" s="197">
        <f t="shared" si="19"/>
        <v>0</v>
      </c>
      <c r="BL182" s="14" t="s">
        <v>176</v>
      </c>
      <c r="BM182" s="196" t="s">
        <v>2357</v>
      </c>
    </row>
    <row r="183" spans="1:65" s="2" customFormat="1" ht="14.45" customHeight="1">
      <c r="A183" s="31"/>
      <c r="B183" s="32"/>
      <c r="C183" s="184" t="s">
        <v>493</v>
      </c>
      <c r="D183" s="184" t="s">
        <v>172</v>
      </c>
      <c r="E183" s="185" t="s">
        <v>2034</v>
      </c>
      <c r="F183" s="186" t="s">
        <v>2035</v>
      </c>
      <c r="G183" s="187" t="s">
        <v>217</v>
      </c>
      <c r="H183" s="188">
        <v>40.44</v>
      </c>
      <c r="I183" s="189"/>
      <c r="J183" s="190">
        <f t="shared" si="10"/>
        <v>0</v>
      </c>
      <c r="K183" s="191"/>
      <c r="L183" s="36"/>
      <c r="M183" s="192" t="s">
        <v>1</v>
      </c>
      <c r="N183" s="193" t="s">
        <v>43</v>
      </c>
      <c r="O183" s="68"/>
      <c r="P183" s="194">
        <f t="shared" si="11"/>
        <v>0</v>
      </c>
      <c r="Q183" s="194">
        <v>1.9000000000000001E-4</v>
      </c>
      <c r="R183" s="194">
        <f t="shared" si="12"/>
        <v>7.6835999999999996E-3</v>
      </c>
      <c r="S183" s="194">
        <v>0</v>
      </c>
      <c r="T183" s="195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176</v>
      </c>
      <c r="AT183" s="196" t="s">
        <v>172</v>
      </c>
      <c r="AU183" s="196" t="s">
        <v>88</v>
      </c>
      <c r="AY183" s="14" t="s">
        <v>170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86</v>
      </c>
      <c r="BK183" s="197">
        <f t="shared" si="19"/>
        <v>0</v>
      </c>
      <c r="BL183" s="14" t="s">
        <v>176</v>
      </c>
      <c r="BM183" s="196" t="s">
        <v>2358</v>
      </c>
    </row>
    <row r="184" spans="1:65" s="2" customFormat="1" ht="14.45" customHeight="1">
      <c r="A184" s="31"/>
      <c r="B184" s="32"/>
      <c r="C184" s="184" t="s">
        <v>586</v>
      </c>
      <c r="D184" s="184" t="s">
        <v>172</v>
      </c>
      <c r="E184" s="185" t="s">
        <v>1492</v>
      </c>
      <c r="F184" s="186" t="s">
        <v>1493</v>
      </c>
      <c r="G184" s="187" t="s">
        <v>217</v>
      </c>
      <c r="H184" s="188">
        <v>32.799999999999997</v>
      </c>
      <c r="I184" s="189"/>
      <c r="J184" s="190">
        <f t="shared" si="10"/>
        <v>0</v>
      </c>
      <c r="K184" s="191"/>
      <c r="L184" s="36"/>
      <c r="M184" s="192" t="s">
        <v>1</v>
      </c>
      <c r="N184" s="193" t="s">
        <v>43</v>
      </c>
      <c r="O184" s="68"/>
      <c r="P184" s="194">
        <f t="shared" si="11"/>
        <v>0</v>
      </c>
      <c r="Q184" s="194">
        <v>6.0000000000000002E-5</v>
      </c>
      <c r="R184" s="194">
        <f t="shared" si="12"/>
        <v>1.9679999999999997E-3</v>
      </c>
      <c r="S184" s="194">
        <v>0</v>
      </c>
      <c r="T184" s="195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176</v>
      </c>
      <c r="AT184" s="196" t="s">
        <v>172</v>
      </c>
      <c r="AU184" s="196" t="s">
        <v>88</v>
      </c>
      <c r="AY184" s="14" t="s">
        <v>170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4" t="s">
        <v>86</v>
      </c>
      <c r="BK184" s="197">
        <f t="shared" si="19"/>
        <v>0</v>
      </c>
      <c r="BL184" s="14" t="s">
        <v>176</v>
      </c>
      <c r="BM184" s="196" t="s">
        <v>2359</v>
      </c>
    </row>
    <row r="185" spans="1:65" s="12" customFormat="1" ht="22.9" customHeight="1">
      <c r="B185" s="168"/>
      <c r="C185" s="169"/>
      <c r="D185" s="170" t="s">
        <v>77</v>
      </c>
      <c r="E185" s="182" t="s">
        <v>209</v>
      </c>
      <c r="F185" s="182" t="s">
        <v>237</v>
      </c>
      <c r="G185" s="169"/>
      <c r="H185" s="169"/>
      <c r="I185" s="172"/>
      <c r="J185" s="183">
        <f>BK185</f>
        <v>0</v>
      </c>
      <c r="K185" s="169"/>
      <c r="L185" s="174"/>
      <c r="M185" s="175"/>
      <c r="N185" s="176"/>
      <c r="O185" s="176"/>
      <c r="P185" s="177">
        <f>P186</f>
        <v>0</v>
      </c>
      <c r="Q185" s="176"/>
      <c r="R185" s="177">
        <f>R186</f>
        <v>0</v>
      </c>
      <c r="S185" s="176"/>
      <c r="T185" s="178">
        <f>T186</f>
        <v>0</v>
      </c>
      <c r="AR185" s="179" t="s">
        <v>86</v>
      </c>
      <c r="AT185" s="180" t="s">
        <v>77</v>
      </c>
      <c r="AU185" s="180" t="s">
        <v>86</v>
      </c>
      <c r="AY185" s="179" t="s">
        <v>170</v>
      </c>
      <c r="BK185" s="181">
        <f>BK186</f>
        <v>0</v>
      </c>
    </row>
    <row r="186" spans="1:65" s="2" customFormat="1" ht="14.45" customHeight="1">
      <c r="A186" s="31"/>
      <c r="B186" s="32"/>
      <c r="C186" s="184" t="s">
        <v>497</v>
      </c>
      <c r="D186" s="184" t="s">
        <v>172</v>
      </c>
      <c r="E186" s="185" t="s">
        <v>1495</v>
      </c>
      <c r="F186" s="186" t="s">
        <v>1496</v>
      </c>
      <c r="G186" s="187" t="s">
        <v>217</v>
      </c>
      <c r="H186" s="188">
        <v>77.373999999999995</v>
      </c>
      <c r="I186" s="189"/>
      <c r="J186" s="190">
        <f>ROUND(I186*H186,2)</f>
        <v>0</v>
      </c>
      <c r="K186" s="191"/>
      <c r="L186" s="36"/>
      <c r="M186" s="192" t="s">
        <v>1</v>
      </c>
      <c r="N186" s="193" t="s">
        <v>43</v>
      </c>
      <c r="O186" s="68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176</v>
      </c>
      <c r="AT186" s="196" t="s">
        <v>172</v>
      </c>
      <c r="AU186" s="196" t="s">
        <v>88</v>
      </c>
      <c r="AY186" s="14" t="s">
        <v>170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4" t="s">
        <v>86</v>
      </c>
      <c r="BK186" s="197">
        <f>ROUND(I186*H186,2)</f>
        <v>0</v>
      </c>
      <c r="BL186" s="14" t="s">
        <v>176</v>
      </c>
      <c r="BM186" s="196" t="s">
        <v>2360</v>
      </c>
    </row>
    <row r="187" spans="1:65" s="12" customFormat="1" ht="22.9" customHeight="1">
      <c r="B187" s="168"/>
      <c r="C187" s="169"/>
      <c r="D187" s="170" t="s">
        <v>77</v>
      </c>
      <c r="E187" s="182" t="s">
        <v>1297</v>
      </c>
      <c r="F187" s="182" t="s">
        <v>1504</v>
      </c>
      <c r="G187" s="169"/>
      <c r="H187" s="169"/>
      <c r="I187" s="172"/>
      <c r="J187" s="183">
        <f>BK187</f>
        <v>0</v>
      </c>
      <c r="K187" s="169"/>
      <c r="L187" s="174"/>
      <c r="M187" s="175"/>
      <c r="N187" s="176"/>
      <c r="O187" s="176"/>
      <c r="P187" s="177">
        <f>SUM(P188:P189)</f>
        <v>0</v>
      </c>
      <c r="Q187" s="176"/>
      <c r="R187" s="177">
        <f>SUM(R188:R189)</f>
        <v>0</v>
      </c>
      <c r="S187" s="176"/>
      <c r="T187" s="178">
        <f>SUM(T188:T189)</f>
        <v>20.8812</v>
      </c>
      <c r="AR187" s="179" t="s">
        <v>86</v>
      </c>
      <c r="AT187" s="180" t="s">
        <v>77</v>
      </c>
      <c r="AU187" s="180" t="s">
        <v>86</v>
      </c>
      <c r="AY187" s="179" t="s">
        <v>170</v>
      </c>
      <c r="BK187" s="181">
        <f>SUM(BK188:BK189)</f>
        <v>0</v>
      </c>
    </row>
    <row r="188" spans="1:65" s="2" customFormat="1" ht="24.2" customHeight="1">
      <c r="A188" s="31"/>
      <c r="B188" s="32"/>
      <c r="C188" s="184" t="s">
        <v>589</v>
      </c>
      <c r="D188" s="184" t="s">
        <v>172</v>
      </c>
      <c r="E188" s="185" t="s">
        <v>1505</v>
      </c>
      <c r="F188" s="186" t="s">
        <v>1506</v>
      </c>
      <c r="G188" s="187" t="s">
        <v>196</v>
      </c>
      <c r="H188" s="188">
        <v>50.31</v>
      </c>
      <c r="I188" s="189"/>
      <c r="J188" s="190">
        <f>ROUND(I188*H188,2)</f>
        <v>0</v>
      </c>
      <c r="K188" s="191"/>
      <c r="L188" s="36"/>
      <c r="M188" s="192" t="s">
        <v>1</v>
      </c>
      <c r="N188" s="193" t="s">
        <v>43</v>
      </c>
      <c r="O188" s="68"/>
      <c r="P188" s="194">
        <f>O188*H188</f>
        <v>0</v>
      </c>
      <c r="Q188" s="194">
        <v>0</v>
      </c>
      <c r="R188" s="194">
        <f>Q188*H188</f>
        <v>0</v>
      </c>
      <c r="S188" s="194">
        <v>0.3</v>
      </c>
      <c r="T188" s="195">
        <f>S188*H188</f>
        <v>15.093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176</v>
      </c>
      <c r="AT188" s="196" t="s">
        <v>172</v>
      </c>
      <c r="AU188" s="196" t="s">
        <v>88</v>
      </c>
      <c r="AY188" s="14" t="s">
        <v>170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4" t="s">
        <v>86</v>
      </c>
      <c r="BK188" s="197">
        <f>ROUND(I188*H188,2)</f>
        <v>0</v>
      </c>
      <c r="BL188" s="14" t="s">
        <v>176</v>
      </c>
      <c r="BM188" s="196" t="s">
        <v>2361</v>
      </c>
    </row>
    <row r="189" spans="1:65" s="2" customFormat="1" ht="24.2" customHeight="1">
      <c r="A189" s="31"/>
      <c r="B189" s="32"/>
      <c r="C189" s="184" t="s">
        <v>501</v>
      </c>
      <c r="D189" s="184" t="s">
        <v>172</v>
      </c>
      <c r="E189" s="185" t="s">
        <v>1508</v>
      </c>
      <c r="F189" s="186" t="s">
        <v>1509</v>
      </c>
      <c r="G189" s="187" t="s">
        <v>196</v>
      </c>
      <c r="H189" s="188">
        <v>26.31</v>
      </c>
      <c r="I189" s="189"/>
      <c r="J189" s="190">
        <f>ROUND(I189*H189,2)</f>
        <v>0</v>
      </c>
      <c r="K189" s="191"/>
      <c r="L189" s="36"/>
      <c r="M189" s="192" t="s">
        <v>1</v>
      </c>
      <c r="N189" s="193" t="s">
        <v>43</v>
      </c>
      <c r="O189" s="68"/>
      <c r="P189" s="194">
        <f>O189*H189</f>
        <v>0</v>
      </c>
      <c r="Q189" s="194">
        <v>0</v>
      </c>
      <c r="R189" s="194">
        <f>Q189*H189</f>
        <v>0</v>
      </c>
      <c r="S189" s="194">
        <v>0.22</v>
      </c>
      <c r="T189" s="195">
        <f>S189*H189</f>
        <v>5.7881999999999998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176</v>
      </c>
      <c r="AT189" s="196" t="s">
        <v>172</v>
      </c>
      <c r="AU189" s="196" t="s">
        <v>88</v>
      </c>
      <c r="AY189" s="14" t="s">
        <v>170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4" t="s">
        <v>86</v>
      </c>
      <c r="BK189" s="197">
        <f>ROUND(I189*H189,2)</f>
        <v>0</v>
      </c>
      <c r="BL189" s="14" t="s">
        <v>176</v>
      </c>
      <c r="BM189" s="196" t="s">
        <v>2362</v>
      </c>
    </row>
    <row r="190" spans="1:65" s="12" customFormat="1" ht="22.9" customHeight="1">
      <c r="B190" s="168"/>
      <c r="C190" s="169"/>
      <c r="D190" s="170" t="s">
        <v>77</v>
      </c>
      <c r="E190" s="182" t="s">
        <v>280</v>
      </c>
      <c r="F190" s="182" t="s">
        <v>281</v>
      </c>
      <c r="G190" s="169"/>
      <c r="H190" s="169"/>
      <c r="I190" s="172"/>
      <c r="J190" s="183">
        <f>BK190</f>
        <v>0</v>
      </c>
      <c r="K190" s="169"/>
      <c r="L190" s="174"/>
      <c r="M190" s="175"/>
      <c r="N190" s="176"/>
      <c r="O190" s="176"/>
      <c r="P190" s="177">
        <f>SUM(P191:P195)</f>
        <v>0</v>
      </c>
      <c r="Q190" s="176"/>
      <c r="R190" s="177">
        <f>SUM(R191:R195)</f>
        <v>0</v>
      </c>
      <c r="S190" s="176"/>
      <c r="T190" s="178">
        <f>SUM(T191:T195)</f>
        <v>0</v>
      </c>
      <c r="AR190" s="179" t="s">
        <v>86</v>
      </c>
      <c r="AT190" s="180" t="s">
        <v>77</v>
      </c>
      <c r="AU190" s="180" t="s">
        <v>86</v>
      </c>
      <c r="AY190" s="179" t="s">
        <v>170</v>
      </c>
      <c r="BK190" s="181">
        <f>SUM(BK191:BK195)</f>
        <v>0</v>
      </c>
    </row>
    <row r="191" spans="1:65" s="2" customFormat="1" ht="14.45" customHeight="1">
      <c r="A191" s="31"/>
      <c r="B191" s="32"/>
      <c r="C191" s="184" t="s">
        <v>503</v>
      </c>
      <c r="D191" s="184" t="s">
        <v>172</v>
      </c>
      <c r="E191" s="185" t="s">
        <v>273</v>
      </c>
      <c r="F191" s="186" t="s">
        <v>274</v>
      </c>
      <c r="G191" s="187" t="s">
        <v>191</v>
      </c>
      <c r="H191" s="188">
        <v>20.881</v>
      </c>
      <c r="I191" s="189"/>
      <c r="J191" s="190">
        <f>ROUND(I191*H191,2)</f>
        <v>0</v>
      </c>
      <c r="K191" s="191"/>
      <c r="L191" s="36"/>
      <c r="M191" s="192" t="s">
        <v>1</v>
      </c>
      <c r="N191" s="193" t="s">
        <v>43</v>
      </c>
      <c r="O191" s="68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176</v>
      </c>
      <c r="AT191" s="196" t="s">
        <v>172</v>
      </c>
      <c r="AU191" s="196" t="s">
        <v>88</v>
      </c>
      <c r="AY191" s="14" t="s">
        <v>170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4" t="s">
        <v>86</v>
      </c>
      <c r="BK191" s="197">
        <f>ROUND(I191*H191,2)</f>
        <v>0</v>
      </c>
      <c r="BL191" s="14" t="s">
        <v>176</v>
      </c>
      <c r="BM191" s="196" t="s">
        <v>2363</v>
      </c>
    </row>
    <row r="192" spans="1:65" s="2" customFormat="1" ht="24.2" customHeight="1">
      <c r="A192" s="31"/>
      <c r="B192" s="32"/>
      <c r="C192" s="184" t="s">
        <v>505</v>
      </c>
      <c r="D192" s="184" t="s">
        <v>172</v>
      </c>
      <c r="E192" s="185" t="s">
        <v>277</v>
      </c>
      <c r="F192" s="186" t="s">
        <v>278</v>
      </c>
      <c r="G192" s="187" t="s">
        <v>191</v>
      </c>
      <c r="H192" s="188">
        <v>375.858</v>
      </c>
      <c r="I192" s="189"/>
      <c r="J192" s="190">
        <f>ROUND(I192*H192,2)</f>
        <v>0</v>
      </c>
      <c r="K192" s="191"/>
      <c r="L192" s="36"/>
      <c r="M192" s="192" t="s">
        <v>1</v>
      </c>
      <c r="N192" s="193" t="s">
        <v>43</v>
      </c>
      <c r="O192" s="68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176</v>
      </c>
      <c r="AT192" s="196" t="s">
        <v>172</v>
      </c>
      <c r="AU192" s="196" t="s">
        <v>88</v>
      </c>
      <c r="AY192" s="14" t="s">
        <v>170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4" t="s">
        <v>86</v>
      </c>
      <c r="BK192" s="197">
        <f>ROUND(I192*H192,2)</f>
        <v>0</v>
      </c>
      <c r="BL192" s="14" t="s">
        <v>176</v>
      </c>
      <c r="BM192" s="196" t="s">
        <v>2364</v>
      </c>
    </row>
    <row r="193" spans="1:65" s="2" customFormat="1" ht="24.2" customHeight="1">
      <c r="A193" s="31"/>
      <c r="B193" s="32"/>
      <c r="C193" s="184" t="s">
        <v>507</v>
      </c>
      <c r="D193" s="184" t="s">
        <v>172</v>
      </c>
      <c r="E193" s="185" t="s">
        <v>466</v>
      </c>
      <c r="F193" s="186" t="s">
        <v>1513</v>
      </c>
      <c r="G193" s="187" t="s">
        <v>191</v>
      </c>
      <c r="H193" s="188">
        <v>5.7880000000000003</v>
      </c>
      <c r="I193" s="189"/>
      <c r="J193" s="190">
        <f>ROUND(I193*H193,2)</f>
        <v>0</v>
      </c>
      <c r="K193" s="191"/>
      <c r="L193" s="36"/>
      <c r="M193" s="192" t="s">
        <v>1</v>
      </c>
      <c r="N193" s="193" t="s">
        <v>43</v>
      </c>
      <c r="O193" s="68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176</v>
      </c>
      <c r="AT193" s="196" t="s">
        <v>172</v>
      </c>
      <c r="AU193" s="196" t="s">
        <v>88</v>
      </c>
      <c r="AY193" s="14" t="s">
        <v>170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4" t="s">
        <v>86</v>
      </c>
      <c r="BK193" s="197">
        <f>ROUND(I193*H193,2)</f>
        <v>0</v>
      </c>
      <c r="BL193" s="14" t="s">
        <v>176</v>
      </c>
      <c r="BM193" s="196" t="s">
        <v>2365</v>
      </c>
    </row>
    <row r="194" spans="1:65" s="2" customFormat="1" ht="24.2" customHeight="1">
      <c r="A194" s="31"/>
      <c r="B194" s="32"/>
      <c r="C194" s="184" t="s">
        <v>756</v>
      </c>
      <c r="D194" s="184" t="s">
        <v>172</v>
      </c>
      <c r="E194" s="185" t="s">
        <v>470</v>
      </c>
      <c r="F194" s="186" t="s">
        <v>1515</v>
      </c>
      <c r="G194" s="187" t="s">
        <v>191</v>
      </c>
      <c r="H194" s="188">
        <v>15.093</v>
      </c>
      <c r="I194" s="189"/>
      <c r="J194" s="190">
        <f>ROUND(I194*H194,2)</f>
        <v>0</v>
      </c>
      <c r="K194" s="191"/>
      <c r="L194" s="36"/>
      <c r="M194" s="192" t="s">
        <v>1</v>
      </c>
      <c r="N194" s="193" t="s">
        <v>43</v>
      </c>
      <c r="O194" s="68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176</v>
      </c>
      <c r="AT194" s="196" t="s">
        <v>172</v>
      </c>
      <c r="AU194" s="196" t="s">
        <v>88</v>
      </c>
      <c r="AY194" s="14" t="s">
        <v>170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4" t="s">
        <v>86</v>
      </c>
      <c r="BK194" s="197">
        <f>ROUND(I194*H194,2)</f>
        <v>0</v>
      </c>
      <c r="BL194" s="14" t="s">
        <v>176</v>
      </c>
      <c r="BM194" s="196" t="s">
        <v>2366</v>
      </c>
    </row>
    <row r="195" spans="1:65" s="2" customFormat="1" ht="24.2" customHeight="1">
      <c r="A195" s="31"/>
      <c r="B195" s="32"/>
      <c r="C195" s="184" t="s">
        <v>758</v>
      </c>
      <c r="D195" s="184" t="s">
        <v>172</v>
      </c>
      <c r="E195" s="185" t="s">
        <v>1517</v>
      </c>
      <c r="F195" s="186" t="s">
        <v>1518</v>
      </c>
      <c r="G195" s="187" t="s">
        <v>191</v>
      </c>
      <c r="H195" s="188">
        <v>1.3720000000000001</v>
      </c>
      <c r="I195" s="189"/>
      <c r="J195" s="190">
        <f>ROUND(I195*H195,2)</f>
        <v>0</v>
      </c>
      <c r="K195" s="191"/>
      <c r="L195" s="36"/>
      <c r="M195" s="192" t="s">
        <v>1</v>
      </c>
      <c r="N195" s="193" t="s">
        <v>43</v>
      </c>
      <c r="O195" s="68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176</v>
      </c>
      <c r="AT195" s="196" t="s">
        <v>172</v>
      </c>
      <c r="AU195" s="196" t="s">
        <v>88</v>
      </c>
      <c r="AY195" s="14" t="s">
        <v>170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4" t="s">
        <v>86</v>
      </c>
      <c r="BK195" s="197">
        <f>ROUND(I195*H195,2)</f>
        <v>0</v>
      </c>
      <c r="BL195" s="14" t="s">
        <v>176</v>
      </c>
      <c r="BM195" s="196" t="s">
        <v>2367</v>
      </c>
    </row>
    <row r="196" spans="1:65" s="12" customFormat="1" ht="25.9" customHeight="1">
      <c r="B196" s="168"/>
      <c r="C196" s="169"/>
      <c r="D196" s="170" t="s">
        <v>77</v>
      </c>
      <c r="E196" s="171" t="s">
        <v>286</v>
      </c>
      <c r="F196" s="171" t="s">
        <v>1520</v>
      </c>
      <c r="G196" s="169"/>
      <c r="H196" s="169"/>
      <c r="I196" s="172"/>
      <c r="J196" s="173">
        <f>BK196</f>
        <v>0</v>
      </c>
      <c r="K196" s="169"/>
      <c r="L196" s="174"/>
      <c r="M196" s="175"/>
      <c r="N196" s="176"/>
      <c r="O196" s="176"/>
      <c r="P196" s="177">
        <f>P197</f>
        <v>0</v>
      </c>
      <c r="Q196" s="176"/>
      <c r="R196" s="177">
        <f>R197</f>
        <v>0</v>
      </c>
      <c r="S196" s="176"/>
      <c r="T196" s="178">
        <f>T197</f>
        <v>0</v>
      </c>
      <c r="AR196" s="179" t="s">
        <v>188</v>
      </c>
      <c r="AT196" s="180" t="s">
        <v>77</v>
      </c>
      <c r="AU196" s="180" t="s">
        <v>78</v>
      </c>
      <c r="AY196" s="179" t="s">
        <v>170</v>
      </c>
      <c r="BK196" s="181">
        <f>BK197</f>
        <v>0</v>
      </c>
    </row>
    <row r="197" spans="1:65" s="12" customFormat="1" ht="22.9" customHeight="1">
      <c r="B197" s="168"/>
      <c r="C197" s="169"/>
      <c r="D197" s="170" t="s">
        <v>77</v>
      </c>
      <c r="E197" s="182" t="s">
        <v>288</v>
      </c>
      <c r="F197" s="182" t="s">
        <v>289</v>
      </c>
      <c r="G197" s="169"/>
      <c r="H197" s="169"/>
      <c r="I197" s="172"/>
      <c r="J197" s="183">
        <f>BK197</f>
        <v>0</v>
      </c>
      <c r="K197" s="169"/>
      <c r="L197" s="174"/>
      <c r="M197" s="175"/>
      <c r="N197" s="176"/>
      <c r="O197" s="176"/>
      <c r="P197" s="177">
        <f>SUM(P198:P210)</f>
        <v>0</v>
      </c>
      <c r="Q197" s="176"/>
      <c r="R197" s="177">
        <f>SUM(R198:R210)</f>
        <v>0</v>
      </c>
      <c r="S197" s="176"/>
      <c r="T197" s="178">
        <f>SUM(T198:T210)</f>
        <v>0</v>
      </c>
      <c r="AR197" s="179" t="s">
        <v>188</v>
      </c>
      <c r="AT197" s="180" t="s">
        <v>77</v>
      </c>
      <c r="AU197" s="180" t="s">
        <v>86</v>
      </c>
      <c r="AY197" s="179" t="s">
        <v>170</v>
      </c>
      <c r="BK197" s="181">
        <f>SUM(BK198:BK210)</f>
        <v>0</v>
      </c>
    </row>
    <row r="198" spans="1:65" s="2" customFormat="1" ht="62.65" customHeight="1">
      <c r="A198" s="31"/>
      <c r="B198" s="32"/>
      <c r="C198" s="184" t="s">
        <v>1022</v>
      </c>
      <c r="D198" s="184" t="s">
        <v>172</v>
      </c>
      <c r="E198" s="185" t="s">
        <v>291</v>
      </c>
      <c r="F198" s="186" t="s">
        <v>292</v>
      </c>
      <c r="G198" s="187" t="s">
        <v>264</v>
      </c>
      <c r="H198" s="188">
        <v>1</v>
      </c>
      <c r="I198" s="189"/>
      <c r="J198" s="190">
        <f t="shared" ref="J198:J210" si="20">ROUND(I198*H198,2)</f>
        <v>0</v>
      </c>
      <c r="K198" s="191"/>
      <c r="L198" s="36"/>
      <c r="M198" s="192" t="s">
        <v>1</v>
      </c>
      <c r="N198" s="193" t="s">
        <v>43</v>
      </c>
      <c r="O198" s="68"/>
      <c r="P198" s="194">
        <f t="shared" ref="P198:P210" si="21">O198*H198</f>
        <v>0</v>
      </c>
      <c r="Q198" s="194">
        <v>0</v>
      </c>
      <c r="R198" s="194">
        <f t="shared" ref="R198:R210" si="22">Q198*H198</f>
        <v>0</v>
      </c>
      <c r="S198" s="194">
        <v>0</v>
      </c>
      <c r="T198" s="195">
        <f t="shared" ref="T198:T210" si="23"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293</v>
      </c>
      <c r="AT198" s="196" t="s">
        <v>172</v>
      </c>
      <c r="AU198" s="196" t="s">
        <v>88</v>
      </c>
      <c r="AY198" s="14" t="s">
        <v>170</v>
      </c>
      <c r="BE198" s="197">
        <f t="shared" ref="BE198:BE210" si="24">IF(N198="základní",J198,0)</f>
        <v>0</v>
      </c>
      <c r="BF198" s="197">
        <f t="shared" ref="BF198:BF210" si="25">IF(N198="snížená",J198,0)</f>
        <v>0</v>
      </c>
      <c r="BG198" s="197">
        <f t="shared" ref="BG198:BG210" si="26">IF(N198="zákl. přenesená",J198,0)</f>
        <v>0</v>
      </c>
      <c r="BH198" s="197">
        <f t="shared" ref="BH198:BH210" si="27">IF(N198="sníž. přenesená",J198,0)</f>
        <v>0</v>
      </c>
      <c r="BI198" s="197">
        <f t="shared" ref="BI198:BI210" si="28">IF(N198="nulová",J198,0)</f>
        <v>0</v>
      </c>
      <c r="BJ198" s="14" t="s">
        <v>86</v>
      </c>
      <c r="BK198" s="197">
        <f t="shared" ref="BK198:BK210" si="29">ROUND(I198*H198,2)</f>
        <v>0</v>
      </c>
      <c r="BL198" s="14" t="s">
        <v>293</v>
      </c>
      <c r="BM198" s="196" t="s">
        <v>2368</v>
      </c>
    </row>
    <row r="199" spans="1:65" s="2" customFormat="1" ht="49.15" customHeight="1">
      <c r="A199" s="31"/>
      <c r="B199" s="32"/>
      <c r="C199" s="184" t="s">
        <v>564</v>
      </c>
      <c r="D199" s="184" t="s">
        <v>172</v>
      </c>
      <c r="E199" s="185" t="s">
        <v>296</v>
      </c>
      <c r="F199" s="186" t="s">
        <v>297</v>
      </c>
      <c r="G199" s="187" t="s">
        <v>264</v>
      </c>
      <c r="H199" s="188">
        <v>1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43</v>
      </c>
      <c r="O199" s="68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293</v>
      </c>
      <c r="AT199" s="196" t="s">
        <v>172</v>
      </c>
      <c r="AU199" s="196" t="s">
        <v>88</v>
      </c>
      <c r="AY199" s="14" t="s">
        <v>170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86</v>
      </c>
      <c r="BK199" s="197">
        <f t="shared" si="29"/>
        <v>0</v>
      </c>
      <c r="BL199" s="14" t="s">
        <v>293</v>
      </c>
      <c r="BM199" s="196" t="s">
        <v>2369</v>
      </c>
    </row>
    <row r="200" spans="1:65" s="2" customFormat="1" ht="49.15" customHeight="1">
      <c r="A200" s="31"/>
      <c r="B200" s="32"/>
      <c r="C200" s="184" t="s">
        <v>591</v>
      </c>
      <c r="D200" s="184" t="s">
        <v>172</v>
      </c>
      <c r="E200" s="185" t="s">
        <v>482</v>
      </c>
      <c r="F200" s="186" t="s">
        <v>483</v>
      </c>
      <c r="G200" s="187" t="s">
        <v>264</v>
      </c>
      <c r="H200" s="188">
        <v>1</v>
      </c>
      <c r="I200" s="189"/>
      <c r="J200" s="190">
        <f t="shared" si="20"/>
        <v>0</v>
      </c>
      <c r="K200" s="191"/>
      <c r="L200" s="36"/>
      <c r="M200" s="192" t="s">
        <v>1</v>
      </c>
      <c r="N200" s="193" t="s">
        <v>43</v>
      </c>
      <c r="O200" s="68"/>
      <c r="P200" s="194">
        <f t="shared" si="21"/>
        <v>0</v>
      </c>
      <c r="Q200" s="194">
        <v>0</v>
      </c>
      <c r="R200" s="194">
        <f t="shared" si="22"/>
        <v>0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293</v>
      </c>
      <c r="AT200" s="196" t="s">
        <v>172</v>
      </c>
      <c r="AU200" s="196" t="s">
        <v>88</v>
      </c>
      <c r="AY200" s="14" t="s">
        <v>170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86</v>
      </c>
      <c r="BK200" s="197">
        <f t="shared" si="29"/>
        <v>0</v>
      </c>
      <c r="BL200" s="14" t="s">
        <v>293</v>
      </c>
      <c r="BM200" s="196" t="s">
        <v>2370</v>
      </c>
    </row>
    <row r="201" spans="1:65" s="2" customFormat="1" ht="24.2" customHeight="1">
      <c r="A201" s="31"/>
      <c r="B201" s="32"/>
      <c r="C201" s="184" t="s">
        <v>593</v>
      </c>
      <c r="D201" s="184" t="s">
        <v>172</v>
      </c>
      <c r="E201" s="185" t="s">
        <v>486</v>
      </c>
      <c r="F201" s="186" t="s">
        <v>487</v>
      </c>
      <c r="G201" s="187" t="s">
        <v>264</v>
      </c>
      <c r="H201" s="188">
        <v>1</v>
      </c>
      <c r="I201" s="189"/>
      <c r="J201" s="190">
        <f t="shared" si="20"/>
        <v>0</v>
      </c>
      <c r="K201" s="191"/>
      <c r="L201" s="36"/>
      <c r="M201" s="192" t="s">
        <v>1</v>
      </c>
      <c r="N201" s="193" t="s">
        <v>43</v>
      </c>
      <c r="O201" s="68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293</v>
      </c>
      <c r="AT201" s="196" t="s">
        <v>172</v>
      </c>
      <c r="AU201" s="196" t="s">
        <v>88</v>
      </c>
      <c r="AY201" s="14" t="s">
        <v>170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86</v>
      </c>
      <c r="BK201" s="197">
        <f t="shared" si="29"/>
        <v>0</v>
      </c>
      <c r="BL201" s="14" t="s">
        <v>293</v>
      </c>
      <c r="BM201" s="196" t="s">
        <v>2371</v>
      </c>
    </row>
    <row r="202" spans="1:65" s="2" customFormat="1" ht="24.2" customHeight="1">
      <c r="A202" s="31"/>
      <c r="B202" s="32"/>
      <c r="C202" s="184" t="s">
        <v>595</v>
      </c>
      <c r="D202" s="184" t="s">
        <v>172</v>
      </c>
      <c r="E202" s="185" t="s">
        <v>490</v>
      </c>
      <c r="F202" s="186" t="s">
        <v>491</v>
      </c>
      <c r="G202" s="187" t="s">
        <v>264</v>
      </c>
      <c r="H202" s="188">
        <v>1</v>
      </c>
      <c r="I202" s="189"/>
      <c r="J202" s="190">
        <f t="shared" si="20"/>
        <v>0</v>
      </c>
      <c r="K202" s="191"/>
      <c r="L202" s="36"/>
      <c r="M202" s="192" t="s">
        <v>1</v>
      </c>
      <c r="N202" s="193" t="s">
        <v>43</v>
      </c>
      <c r="O202" s="68"/>
      <c r="P202" s="194">
        <f t="shared" si="21"/>
        <v>0</v>
      </c>
      <c r="Q202" s="194">
        <v>0</v>
      </c>
      <c r="R202" s="194">
        <f t="shared" si="22"/>
        <v>0</v>
      </c>
      <c r="S202" s="194">
        <v>0</v>
      </c>
      <c r="T202" s="195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293</v>
      </c>
      <c r="AT202" s="196" t="s">
        <v>172</v>
      </c>
      <c r="AU202" s="196" t="s">
        <v>88</v>
      </c>
      <c r="AY202" s="14" t="s">
        <v>170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4" t="s">
        <v>86</v>
      </c>
      <c r="BK202" s="197">
        <f t="shared" si="29"/>
        <v>0</v>
      </c>
      <c r="BL202" s="14" t="s">
        <v>293</v>
      </c>
      <c r="BM202" s="196" t="s">
        <v>2372</v>
      </c>
    </row>
    <row r="203" spans="1:65" s="2" customFormat="1" ht="62.65" customHeight="1">
      <c r="A203" s="31"/>
      <c r="B203" s="32"/>
      <c r="C203" s="184" t="s">
        <v>597</v>
      </c>
      <c r="D203" s="184" t="s">
        <v>172</v>
      </c>
      <c r="E203" s="185" t="s">
        <v>2054</v>
      </c>
      <c r="F203" s="186" t="s">
        <v>2055</v>
      </c>
      <c r="G203" s="187" t="s">
        <v>264</v>
      </c>
      <c r="H203" s="188">
        <v>1</v>
      </c>
      <c r="I203" s="189"/>
      <c r="J203" s="190">
        <f t="shared" si="20"/>
        <v>0</v>
      </c>
      <c r="K203" s="191"/>
      <c r="L203" s="36"/>
      <c r="M203" s="192" t="s">
        <v>1</v>
      </c>
      <c r="N203" s="193" t="s">
        <v>43</v>
      </c>
      <c r="O203" s="68"/>
      <c r="P203" s="194">
        <f t="shared" si="21"/>
        <v>0</v>
      </c>
      <c r="Q203" s="194">
        <v>0</v>
      </c>
      <c r="R203" s="194">
        <f t="shared" si="22"/>
        <v>0</v>
      </c>
      <c r="S203" s="194">
        <v>0</v>
      </c>
      <c r="T203" s="195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293</v>
      </c>
      <c r="AT203" s="196" t="s">
        <v>172</v>
      </c>
      <c r="AU203" s="196" t="s">
        <v>88</v>
      </c>
      <c r="AY203" s="14" t="s">
        <v>170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4" t="s">
        <v>86</v>
      </c>
      <c r="BK203" s="197">
        <f t="shared" si="29"/>
        <v>0</v>
      </c>
      <c r="BL203" s="14" t="s">
        <v>293</v>
      </c>
      <c r="BM203" s="196" t="s">
        <v>2373</v>
      </c>
    </row>
    <row r="204" spans="1:65" s="2" customFormat="1" ht="37.9" customHeight="1">
      <c r="A204" s="31"/>
      <c r="B204" s="32"/>
      <c r="C204" s="184" t="s">
        <v>599</v>
      </c>
      <c r="D204" s="184" t="s">
        <v>172</v>
      </c>
      <c r="E204" s="185" t="s">
        <v>494</v>
      </c>
      <c r="F204" s="186" t="s">
        <v>495</v>
      </c>
      <c r="G204" s="187" t="s">
        <v>264</v>
      </c>
      <c r="H204" s="188">
        <v>1</v>
      </c>
      <c r="I204" s="189"/>
      <c r="J204" s="190">
        <f t="shared" si="20"/>
        <v>0</v>
      </c>
      <c r="K204" s="191"/>
      <c r="L204" s="36"/>
      <c r="M204" s="192" t="s">
        <v>1</v>
      </c>
      <c r="N204" s="193" t="s">
        <v>43</v>
      </c>
      <c r="O204" s="68"/>
      <c r="P204" s="194">
        <f t="shared" si="21"/>
        <v>0</v>
      </c>
      <c r="Q204" s="194">
        <v>0</v>
      </c>
      <c r="R204" s="194">
        <f t="shared" si="22"/>
        <v>0</v>
      </c>
      <c r="S204" s="194">
        <v>0</v>
      </c>
      <c r="T204" s="195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293</v>
      </c>
      <c r="AT204" s="196" t="s">
        <v>172</v>
      </c>
      <c r="AU204" s="196" t="s">
        <v>88</v>
      </c>
      <c r="AY204" s="14" t="s">
        <v>170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4" t="s">
        <v>86</v>
      </c>
      <c r="BK204" s="197">
        <f t="shared" si="29"/>
        <v>0</v>
      </c>
      <c r="BL204" s="14" t="s">
        <v>293</v>
      </c>
      <c r="BM204" s="196" t="s">
        <v>2374</v>
      </c>
    </row>
    <row r="205" spans="1:65" s="2" customFormat="1" ht="24.2" customHeight="1">
      <c r="A205" s="31"/>
      <c r="B205" s="32"/>
      <c r="C205" s="184" t="s">
        <v>605</v>
      </c>
      <c r="D205" s="184" t="s">
        <v>172</v>
      </c>
      <c r="E205" s="185" t="s">
        <v>2058</v>
      </c>
      <c r="F205" s="186" t="s">
        <v>2059</v>
      </c>
      <c r="G205" s="187" t="s">
        <v>264</v>
      </c>
      <c r="H205" s="188">
        <v>1</v>
      </c>
      <c r="I205" s="189"/>
      <c r="J205" s="190">
        <f t="shared" si="20"/>
        <v>0</v>
      </c>
      <c r="K205" s="191"/>
      <c r="L205" s="36"/>
      <c r="M205" s="192" t="s">
        <v>1</v>
      </c>
      <c r="N205" s="193" t="s">
        <v>43</v>
      </c>
      <c r="O205" s="68"/>
      <c r="P205" s="194">
        <f t="shared" si="21"/>
        <v>0</v>
      </c>
      <c r="Q205" s="194">
        <v>0</v>
      </c>
      <c r="R205" s="194">
        <f t="shared" si="22"/>
        <v>0</v>
      </c>
      <c r="S205" s="194">
        <v>0</v>
      </c>
      <c r="T205" s="195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293</v>
      </c>
      <c r="AT205" s="196" t="s">
        <v>172</v>
      </c>
      <c r="AU205" s="196" t="s">
        <v>88</v>
      </c>
      <c r="AY205" s="14" t="s">
        <v>170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4" t="s">
        <v>86</v>
      </c>
      <c r="BK205" s="197">
        <f t="shared" si="29"/>
        <v>0</v>
      </c>
      <c r="BL205" s="14" t="s">
        <v>293</v>
      </c>
      <c r="BM205" s="196" t="s">
        <v>2375</v>
      </c>
    </row>
    <row r="206" spans="1:65" s="2" customFormat="1" ht="14.45" customHeight="1">
      <c r="A206" s="31"/>
      <c r="B206" s="32"/>
      <c r="C206" s="184" t="s">
        <v>607</v>
      </c>
      <c r="D206" s="184" t="s">
        <v>172</v>
      </c>
      <c r="E206" s="185" t="s">
        <v>498</v>
      </c>
      <c r="F206" s="186" t="s">
        <v>499</v>
      </c>
      <c r="G206" s="187" t="s">
        <v>264</v>
      </c>
      <c r="H206" s="188">
        <v>1</v>
      </c>
      <c r="I206" s="189"/>
      <c r="J206" s="190">
        <f t="shared" si="20"/>
        <v>0</v>
      </c>
      <c r="K206" s="191"/>
      <c r="L206" s="36"/>
      <c r="M206" s="192" t="s">
        <v>1</v>
      </c>
      <c r="N206" s="193" t="s">
        <v>43</v>
      </c>
      <c r="O206" s="68"/>
      <c r="P206" s="194">
        <f t="shared" si="21"/>
        <v>0</v>
      </c>
      <c r="Q206" s="194">
        <v>0</v>
      </c>
      <c r="R206" s="194">
        <f t="shared" si="22"/>
        <v>0</v>
      </c>
      <c r="S206" s="194">
        <v>0</v>
      </c>
      <c r="T206" s="195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293</v>
      </c>
      <c r="AT206" s="196" t="s">
        <v>172</v>
      </c>
      <c r="AU206" s="196" t="s">
        <v>88</v>
      </c>
      <c r="AY206" s="14" t="s">
        <v>170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4" t="s">
        <v>86</v>
      </c>
      <c r="BK206" s="197">
        <f t="shared" si="29"/>
        <v>0</v>
      </c>
      <c r="BL206" s="14" t="s">
        <v>293</v>
      </c>
      <c r="BM206" s="196" t="s">
        <v>2376</v>
      </c>
    </row>
    <row r="207" spans="1:65" s="2" customFormat="1" ht="37.9" customHeight="1">
      <c r="A207" s="31"/>
      <c r="B207" s="32"/>
      <c r="C207" s="184" t="s">
        <v>609</v>
      </c>
      <c r="D207" s="184" t="s">
        <v>172</v>
      </c>
      <c r="E207" s="185" t="s">
        <v>300</v>
      </c>
      <c r="F207" s="186" t="s">
        <v>301</v>
      </c>
      <c r="G207" s="187" t="s">
        <v>264</v>
      </c>
      <c r="H207" s="188">
        <v>1</v>
      </c>
      <c r="I207" s="189"/>
      <c r="J207" s="190">
        <f t="shared" si="20"/>
        <v>0</v>
      </c>
      <c r="K207" s="191"/>
      <c r="L207" s="36"/>
      <c r="M207" s="192" t="s">
        <v>1</v>
      </c>
      <c r="N207" s="193" t="s">
        <v>43</v>
      </c>
      <c r="O207" s="68"/>
      <c r="P207" s="194">
        <f t="shared" si="21"/>
        <v>0</v>
      </c>
      <c r="Q207" s="194">
        <v>0</v>
      </c>
      <c r="R207" s="194">
        <f t="shared" si="22"/>
        <v>0</v>
      </c>
      <c r="S207" s="194">
        <v>0</v>
      </c>
      <c r="T207" s="195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293</v>
      </c>
      <c r="AT207" s="196" t="s">
        <v>172</v>
      </c>
      <c r="AU207" s="196" t="s">
        <v>88</v>
      </c>
      <c r="AY207" s="14" t="s">
        <v>170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4" t="s">
        <v>86</v>
      </c>
      <c r="BK207" s="197">
        <f t="shared" si="29"/>
        <v>0</v>
      </c>
      <c r="BL207" s="14" t="s">
        <v>293</v>
      </c>
      <c r="BM207" s="196" t="s">
        <v>2377</v>
      </c>
    </row>
    <row r="208" spans="1:65" s="2" customFormat="1" ht="37.9" customHeight="1">
      <c r="A208" s="31"/>
      <c r="B208" s="32"/>
      <c r="C208" s="184" t="s">
        <v>611</v>
      </c>
      <c r="D208" s="184" t="s">
        <v>172</v>
      </c>
      <c r="E208" s="185" t="s">
        <v>304</v>
      </c>
      <c r="F208" s="186" t="s">
        <v>305</v>
      </c>
      <c r="G208" s="187" t="s">
        <v>264</v>
      </c>
      <c r="H208" s="188">
        <v>1</v>
      </c>
      <c r="I208" s="189"/>
      <c r="J208" s="190">
        <f t="shared" si="20"/>
        <v>0</v>
      </c>
      <c r="K208" s="191"/>
      <c r="L208" s="36"/>
      <c r="M208" s="192" t="s">
        <v>1</v>
      </c>
      <c r="N208" s="193" t="s">
        <v>43</v>
      </c>
      <c r="O208" s="68"/>
      <c r="P208" s="194">
        <f t="shared" si="21"/>
        <v>0</v>
      </c>
      <c r="Q208" s="194">
        <v>0</v>
      </c>
      <c r="R208" s="194">
        <f t="shared" si="22"/>
        <v>0</v>
      </c>
      <c r="S208" s="194">
        <v>0</v>
      </c>
      <c r="T208" s="195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293</v>
      </c>
      <c r="AT208" s="196" t="s">
        <v>172</v>
      </c>
      <c r="AU208" s="196" t="s">
        <v>88</v>
      </c>
      <c r="AY208" s="14" t="s">
        <v>170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4" t="s">
        <v>86</v>
      </c>
      <c r="BK208" s="197">
        <f t="shared" si="29"/>
        <v>0</v>
      </c>
      <c r="BL208" s="14" t="s">
        <v>293</v>
      </c>
      <c r="BM208" s="196" t="s">
        <v>2378</v>
      </c>
    </row>
    <row r="209" spans="1:65" s="2" customFormat="1" ht="24.2" customHeight="1">
      <c r="A209" s="31"/>
      <c r="B209" s="32"/>
      <c r="C209" s="184" t="s">
        <v>613</v>
      </c>
      <c r="D209" s="184" t="s">
        <v>172</v>
      </c>
      <c r="E209" s="185" t="s">
        <v>308</v>
      </c>
      <c r="F209" s="186" t="s">
        <v>309</v>
      </c>
      <c r="G209" s="187" t="s">
        <v>264</v>
      </c>
      <c r="H209" s="188">
        <v>1</v>
      </c>
      <c r="I209" s="189"/>
      <c r="J209" s="190">
        <f t="shared" si="20"/>
        <v>0</v>
      </c>
      <c r="K209" s="191"/>
      <c r="L209" s="36"/>
      <c r="M209" s="192" t="s">
        <v>1</v>
      </c>
      <c r="N209" s="193" t="s">
        <v>43</v>
      </c>
      <c r="O209" s="68"/>
      <c r="P209" s="194">
        <f t="shared" si="21"/>
        <v>0</v>
      </c>
      <c r="Q209" s="194">
        <v>0</v>
      </c>
      <c r="R209" s="194">
        <f t="shared" si="22"/>
        <v>0</v>
      </c>
      <c r="S209" s="194">
        <v>0</v>
      </c>
      <c r="T209" s="195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293</v>
      </c>
      <c r="AT209" s="196" t="s">
        <v>172</v>
      </c>
      <c r="AU209" s="196" t="s">
        <v>88</v>
      </c>
      <c r="AY209" s="14" t="s">
        <v>170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4" t="s">
        <v>86</v>
      </c>
      <c r="BK209" s="197">
        <f t="shared" si="29"/>
        <v>0</v>
      </c>
      <c r="BL209" s="14" t="s">
        <v>293</v>
      </c>
      <c r="BM209" s="196" t="s">
        <v>2379</v>
      </c>
    </row>
    <row r="210" spans="1:65" s="2" customFormat="1" ht="14.45" customHeight="1">
      <c r="A210" s="31"/>
      <c r="B210" s="32"/>
      <c r="C210" s="184" t="s">
        <v>615</v>
      </c>
      <c r="D210" s="184" t="s">
        <v>172</v>
      </c>
      <c r="E210" s="185" t="s">
        <v>312</v>
      </c>
      <c r="F210" s="186" t="s">
        <v>313</v>
      </c>
      <c r="G210" s="187" t="s">
        <v>264</v>
      </c>
      <c r="H210" s="188">
        <v>1</v>
      </c>
      <c r="I210" s="189"/>
      <c r="J210" s="190">
        <f t="shared" si="20"/>
        <v>0</v>
      </c>
      <c r="K210" s="191"/>
      <c r="L210" s="36"/>
      <c r="M210" s="209" t="s">
        <v>1</v>
      </c>
      <c r="N210" s="210" t="s">
        <v>43</v>
      </c>
      <c r="O210" s="211"/>
      <c r="P210" s="212">
        <f t="shared" si="21"/>
        <v>0</v>
      </c>
      <c r="Q210" s="212">
        <v>0</v>
      </c>
      <c r="R210" s="212">
        <f t="shared" si="22"/>
        <v>0</v>
      </c>
      <c r="S210" s="212">
        <v>0</v>
      </c>
      <c r="T210" s="213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293</v>
      </c>
      <c r="AT210" s="196" t="s">
        <v>172</v>
      </c>
      <c r="AU210" s="196" t="s">
        <v>88</v>
      </c>
      <c r="AY210" s="14" t="s">
        <v>170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4" t="s">
        <v>86</v>
      </c>
      <c r="BK210" s="197">
        <f t="shared" si="29"/>
        <v>0</v>
      </c>
      <c r="BL210" s="14" t="s">
        <v>293</v>
      </c>
      <c r="BM210" s="196" t="s">
        <v>2380</v>
      </c>
    </row>
    <row r="211" spans="1:65" s="2" customFormat="1" ht="6.95" customHeight="1">
      <c r="A211" s="3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36"/>
      <c r="M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</row>
  </sheetData>
  <sheetProtection algorithmName="SHA-512" hashValue="Ea2bYo+nDw0KQGlvIFbSFxZURDlFovAy9Ha237jqh1iMlQ+oFcifuRdKFnC2Og8eaAT8juPQLUC3sf361x6hDw==" saltValue="aRJy08ROG6M+ROkuyZppNK1PZJIsIVAcPhI7eVSqivpIMxwHO2kDE7HBjQWIRRIXlzC4Pq6cr32zdLylXzpGcw==" spinCount="100000" sheet="1" objects="1" scenarios="1" formatColumns="0" formatRows="0" autoFilter="0"/>
  <autoFilter ref="C125:K210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133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2381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ROUND((SUM(BE126:BE210)),  2)</f>
        <v>0</v>
      </c>
      <c r="G33" s="31"/>
      <c r="H33" s="31"/>
      <c r="I33" s="121">
        <v>0.21</v>
      </c>
      <c r="J33" s="120">
        <f>ROUND(((SUM(BE126:BE210))*I33),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ROUND((SUM(BF126:BF210)),  2)</f>
        <v>0</v>
      </c>
      <c r="G34" s="31"/>
      <c r="H34" s="31"/>
      <c r="I34" s="121">
        <v>0.15</v>
      </c>
      <c r="J34" s="120">
        <f>ROUND(((SUM(BF126:BF210))*I34),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ROUND((SUM(BG126:BG210)),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ROUND((SUM(BH126:BH210)),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ROUND((SUM(BI126:BI210)),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07d - Vodovod - přípojky IV.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1361</v>
      </c>
      <c r="E99" s="153"/>
      <c r="F99" s="153"/>
      <c r="G99" s="153"/>
      <c r="H99" s="153"/>
      <c r="I99" s="153"/>
      <c r="J99" s="154">
        <f>J155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149</v>
      </c>
      <c r="E100" s="153"/>
      <c r="F100" s="153"/>
      <c r="G100" s="153"/>
      <c r="H100" s="153"/>
      <c r="I100" s="153"/>
      <c r="J100" s="154">
        <f>J157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761</v>
      </c>
      <c r="E101" s="153"/>
      <c r="F101" s="153"/>
      <c r="G101" s="153"/>
      <c r="H101" s="153"/>
      <c r="I101" s="153"/>
      <c r="J101" s="154">
        <f>J159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150</v>
      </c>
      <c r="E102" s="153"/>
      <c r="F102" s="153"/>
      <c r="G102" s="153"/>
      <c r="H102" s="153"/>
      <c r="I102" s="153"/>
      <c r="J102" s="154">
        <f>J185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1362</v>
      </c>
      <c r="E103" s="153"/>
      <c r="F103" s="153"/>
      <c r="G103" s="153"/>
      <c r="H103" s="153"/>
      <c r="I103" s="153"/>
      <c r="J103" s="154">
        <f>J187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152</v>
      </c>
      <c r="E104" s="153"/>
      <c r="F104" s="153"/>
      <c r="G104" s="153"/>
      <c r="H104" s="153"/>
      <c r="I104" s="153"/>
      <c r="J104" s="154">
        <f>J190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1364</v>
      </c>
      <c r="E105" s="147"/>
      <c r="F105" s="147"/>
      <c r="G105" s="147"/>
      <c r="H105" s="147"/>
      <c r="I105" s="147"/>
      <c r="J105" s="148">
        <f>J196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154</v>
      </c>
      <c r="E106" s="153"/>
      <c r="F106" s="153"/>
      <c r="G106" s="153"/>
      <c r="H106" s="153"/>
      <c r="I106" s="153"/>
      <c r="J106" s="154">
        <f>J197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155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2" t="str">
        <f>E7</f>
        <v>Revitalizace sídliště Šumavská - Pod Vodojemem - III. a IV. Etapa</v>
      </c>
      <c r="F116" s="263"/>
      <c r="G116" s="263"/>
      <c r="H116" s="26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138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8" t="str">
        <f>E9</f>
        <v>07d - Vodovod - přípojky IV. etapa</v>
      </c>
      <c r="F118" s="264"/>
      <c r="G118" s="264"/>
      <c r="H118" s="264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 xml:space="preserve"> </v>
      </c>
      <c r="G120" s="33"/>
      <c r="H120" s="33"/>
      <c r="I120" s="26" t="s">
        <v>22</v>
      </c>
      <c r="J120" s="63" t="str">
        <f>IF(J12="","",J12)</f>
        <v>2. 11. 2021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Horažďovice</v>
      </c>
      <c r="G122" s="33"/>
      <c r="H122" s="33"/>
      <c r="I122" s="26" t="s">
        <v>32</v>
      </c>
      <c r="J122" s="29" t="str">
        <f>E21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30</v>
      </c>
      <c r="D123" s="33"/>
      <c r="E123" s="33"/>
      <c r="F123" s="24" t="str">
        <f>IF(E18="","",E18)</f>
        <v>Vyplň údaj</v>
      </c>
      <c r="G123" s="33"/>
      <c r="H123" s="33"/>
      <c r="I123" s="26" t="s">
        <v>35</v>
      </c>
      <c r="J123" s="29" t="str">
        <f>E24</f>
        <v>Pavel Matoušek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156</v>
      </c>
      <c r="D125" s="159" t="s">
        <v>63</v>
      </c>
      <c r="E125" s="159" t="s">
        <v>59</v>
      </c>
      <c r="F125" s="159" t="s">
        <v>60</v>
      </c>
      <c r="G125" s="159" t="s">
        <v>157</v>
      </c>
      <c r="H125" s="159" t="s">
        <v>158</v>
      </c>
      <c r="I125" s="159" t="s">
        <v>159</v>
      </c>
      <c r="J125" s="160" t="s">
        <v>142</v>
      </c>
      <c r="K125" s="161" t="s">
        <v>160</v>
      </c>
      <c r="L125" s="162"/>
      <c r="M125" s="72" t="s">
        <v>1</v>
      </c>
      <c r="N125" s="73" t="s">
        <v>42</v>
      </c>
      <c r="O125" s="73" t="s">
        <v>161</v>
      </c>
      <c r="P125" s="73" t="s">
        <v>162</v>
      </c>
      <c r="Q125" s="73" t="s">
        <v>163</v>
      </c>
      <c r="R125" s="73" t="s">
        <v>164</v>
      </c>
      <c r="S125" s="73" t="s">
        <v>165</v>
      </c>
      <c r="T125" s="74" t="s">
        <v>166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167</v>
      </c>
      <c r="D126" s="33"/>
      <c r="E126" s="33"/>
      <c r="F126" s="33"/>
      <c r="G126" s="33"/>
      <c r="H126" s="33"/>
      <c r="I126" s="33"/>
      <c r="J126" s="163">
        <f>BK126</f>
        <v>0</v>
      </c>
      <c r="K126" s="33"/>
      <c r="L126" s="36"/>
      <c r="M126" s="75"/>
      <c r="N126" s="164"/>
      <c r="O126" s="76"/>
      <c r="P126" s="165">
        <f>P127+P196</f>
        <v>0</v>
      </c>
      <c r="Q126" s="76"/>
      <c r="R126" s="165">
        <f>R127+R196</f>
        <v>2.11564869</v>
      </c>
      <c r="S126" s="76"/>
      <c r="T126" s="166">
        <f>T127+T196</f>
        <v>1.4586000000000001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77</v>
      </c>
      <c r="AU126" s="14" t="s">
        <v>144</v>
      </c>
      <c r="BK126" s="167">
        <f>BK127+BK196</f>
        <v>0</v>
      </c>
    </row>
    <row r="127" spans="1:63" s="12" customFormat="1" ht="25.9" customHeight="1">
      <c r="B127" s="168"/>
      <c r="C127" s="169"/>
      <c r="D127" s="170" t="s">
        <v>77</v>
      </c>
      <c r="E127" s="171" t="s">
        <v>168</v>
      </c>
      <c r="F127" s="171" t="s">
        <v>169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P128+P155+P157+P159+P185+P187+P190</f>
        <v>0</v>
      </c>
      <c r="Q127" s="176"/>
      <c r="R127" s="177">
        <f>R128+R155+R157+R159+R185+R187+R190</f>
        <v>2.11564869</v>
      </c>
      <c r="S127" s="176"/>
      <c r="T127" s="178">
        <f>T128+T155+T157+T159+T185+T187+T190</f>
        <v>1.4586000000000001</v>
      </c>
      <c r="AR127" s="179" t="s">
        <v>86</v>
      </c>
      <c r="AT127" s="180" t="s">
        <v>77</v>
      </c>
      <c r="AU127" s="180" t="s">
        <v>78</v>
      </c>
      <c r="AY127" s="179" t="s">
        <v>170</v>
      </c>
      <c r="BK127" s="181">
        <f>BK128+BK155+BK157+BK159+BK185+BK187+BK190</f>
        <v>0</v>
      </c>
    </row>
    <row r="128" spans="1:63" s="12" customFormat="1" ht="22.9" customHeight="1">
      <c r="B128" s="168"/>
      <c r="C128" s="169"/>
      <c r="D128" s="170" t="s">
        <v>77</v>
      </c>
      <c r="E128" s="182" t="s">
        <v>86</v>
      </c>
      <c r="F128" s="182" t="s">
        <v>171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SUM(P129:P154)</f>
        <v>0</v>
      </c>
      <c r="Q128" s="176"/>
      <c r="R128" s="177">
        <f>SUM(R129:R154)</f>
        <v>0.87467932000000004</v>
      </c>
      <c r="S128" s="176"/>
      <c r="T128" s="178">
        <f>SUM(T129:T154)</f>
        <v>0</v>
      </c>
      <c r="AR128" s="179" t="s">
        <v>86</v>
      </c>
      <c r="AT128" s="180" t="s">
        <v>77</v>
      </c>
      <c r="AU128" s="180" t="s">
        <v>86</v>
      </c>
      <c r="AY128" s="179" t="s">
        <v>170</v>
      </c>
      <c r="BK128" s="181">
        <f>SUM(BK129:BK154)</f>
        <v>0</v>
      </c>
    </row>
    <row r="129" spans="1:65" s="2" customFormat="1" ht="24.2" customHeight="1">
      <c r="A129" s="31"/>
      <c r="B129" s="32"/>
      <c r="C129" s="184" t="s">
        <v>86</v>
      </c>
      <c r="D129" s="184" t="s">
        <v>172</v>
      </c>
      <c r="E129" s="185" t="s">
        <v>1534</v>
      </c>
      <c r="F129" s="186" t="s">
        <v>1535</v>
      </c>
      <c r="G129" s="187" t="s">
        <v>217</v>
      </c>
      <c r="H129" s="188">
        <v>7.7</v>
      </c>
      <c r="I129" s="189"/>
      <c r="J129" s="190">
        <f t="shared" ref="J129:J154" si="0">ROUND(I129*H129,2)</f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ref="P129:P154" si="1">O129*H129</f>
        <v>0</v>
      </c>
      <c r="Q129" s="194">
        <v>8.6800000000000002E-3</v>
      </c>
      <c r="R129" s="194">
        <f t="shared" ref="R129:R154" si="2">Q129*H129</f>
        <v>6.6836000000000007E-2</v>
      </c>
      <c r="S129" s="194">
        <v>0</v>
      </c>
      <c r="T129" s="195">
        <f t="shared" ref="T129:T154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ref="BE129:BE154" si="4">IF(N129="základní",J129,0)</f>
        <v>0</v>
      </c>
      <c r="BF129" s="197">
        <f t="shared" ref="BF129:BF154" si="5">IF(N129="snížená",J129,0)</f>
        <v>0</v>
      </c>
      <c r="BG129" s="197">
        <f t="shared" ref="BG129:BG154" si="6">IF(N129="zákl. přenesená",J129,0)</f>
        <v>0</v>
      </c>
      <c r="BH129" s="197">
        <f t="shared" ref="BH129:BH154" si="7">IF(N129="sníž. přenesená",J129,0)</f>
        <v>0</v>
      </c>
      <c r="BI129" s="197">
        <f t="shared" ref="BI129:BI154" si="8">IF(N129="nulová",J129,0)</f>
        <v>0</v>
      </c>
      <c r="BJ129" s="14" t="s">
        <v>86</v>
      </c>
      <c r="BK129" s="197">
        <f t="shared" ref="BK129:BK154" si="9">ROUND(I129*H129,2)</f>
        <v>0</v>
      </c>
      <c r="BL129" s="14" t="s">
        <v>176</v>
      </c>
      <c r="BM129" s="196" t="s">
        <v>2382</v>
      </c>
    </row>
    <row r="130" spans="1:65" s="2" customFormat="1" ht="24.2" customHeight="1">
      <c r="A130" s="31"/>
      <c r="B130" s="32"/>
      <c r="C130" s="184" t="s">
        <v>88</v>
      </c>
      <c r="D130" s="184" t="s">
        <v>172</v>
      </c>
      <c r="E130" s="185" t="s">
        <v>1372</v>
      </c>
      <c r="F130" s="186" t="s">
        <v>1373</v>
      </c>
      <c r="G130" s="187" t="s">
        <v>217</v>
      </c>
      <c r="H130" s="188">
        <v>8.4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3.6900000000000002E-2</v>
      </c>
      <c r="R130" s="194">
        <f t="shared" si="2"/>
        <v>0.30996000000000001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2383</v>
      </c>
    </row>
    <row r="131" spans="1:65" s="2" customFormat="1" ht="14.45" customHeight="1">
      <c r="A131" s="31"/>
      <c r="B131" s="32"/>
      <c r="C131" s="184" t="s">
        <v>181</v>
      </c>
      <c r="D131" s="184" t="s">
        <v>172</v>
      </c>
      <c r="E131" s="185" t="s">
        <v>1538</v>
      </c>
      <c r="F131" s="186" t="s">
        <v>1539</v>
      </c>
      <c r="G131" s="187" t="s">
        <v>175</v>
      </c>
      <c r="H131" s="188">
        <v>15.084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2384</v>
      </c>
    </row>
    <row r="132" spans="1:65" s="2" customFormat="1" ht="24.2" customHeight="1">
      <c r="A132" s="31"/>
      <c r="B132" s="32"/>
      <c r="C132" s="184" t="s">
        <v>176</v>
      </c>
      <c r="D132" s="184" t="s">
        <v>172</v>
      </c>
      <c r="E132" s="185" t="s">
        <v>1375</v>
      </c>
      <c r="F132" s="186" t="s">
        <v>1376</v>
      </c>
      <c r="G132" s="187" t="s">
        <v>175</v>
      </c>
      <c r="H132" s="188">
        <v>29.106000000000002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2385</v>
      </c>
    </row>
    <row r="133" spans="1:65" s="2" customFormat="1" ht="24.2" customHeight="1">
      <c r="A133" s="31"/>
      <c r="B133" s="32"/>
      <c r="C133" s="184" t="s">
        <v>188</v>
      </c>
      <c r="D133" s="184" t="s">
        <v>172</v>
      </c>
      <c r="E133" s="185" t="s">
        <v>1542</v>
      </c>
      <c r="F133" s="186" t="s">
        <v>1543</v>
      </c>
      <c r="G133" s="187" t="s">
        <v>175</v>
      </c>
      <c r="H133" s="188">
        <v>25.388999999999999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2386</v>
      </c>
    </row>
    <row r="134" spans="1:65" s="2" customFormat="1" ht="24.2" customHeight="1">
      <c r="A134" s="31"/>
      <c r="B134" s="32"/>
      <c r="C134" s="184" t="s">
        <v>193</v>
      </c>
      <c r="D134" s="184" t="s">
        <v>172</v>
      </c>
      <c r="E134" s="185" t="s">
        <v>1381</v>
      </c>
      <c r="F134" s="186" t="s">
        <v>1382</v>
      </c>
      <c r="G134" s="187" t="s">
        <v>175</v>
      </c>
      <c r="H134" s="188">
        <v>12.695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2387</v>
      </c>
    </row>
    <row r="135" spans="1:65" s="2" customFormat="1" ht="24.2" customHeight="1">
      <c r="A135" s="31"/>
      <c r="B135" s="32"/>
      <c r="C135" s="184" t="s">
        <v>199</v>
      </c>
      <c r="D135" s="184" t="s">
        <v>172</v>
      </c>
      <c r="E135" s="185" t="s">
        <v>1546</v>
      </c>
      <c r="F135" s="186" t="s">
        <v>1547</v>
      </c>
      <c r="G135" s="187" t="s">
        <v>175</v>
      </c>
      <c r="H135" s="188">
        <v>45.698999999999998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2388</v>
      </c>
    </row>
    <row r="136" spans="1:65" s="2" customFormat="1" ht="24.2" customHeight="1">
      <c r="A136" s="31"/>
      <c r="B136" s="32"/>
      <c r="C136" s="184" t="s">
        <v>204</v>
      </c>
      <c r="D136" s="184" t="s">
        <v>172</v>
      </c>
      <c r="E136" s="185" t="s">
        <v>1387</v>
      </c>
      <c r="F136" s="186" t="s">
        <v>1388</v>
      </c>
      <c r="G136" s="187" t="s">
        <v>175</v>
      </c>
      <c r="H136" s="188">
        <v>22.85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2389</v>
      </c>
    </row>
    <row r="137" spans="1:65" s="2" customFormat="1" ht="14.45" customHeight="1">
      <c r="A137" s="31"/>
      <c r="B137" s="32"/>
      <c r="C137" s="184" t="s">
        <v>209</v>
      </c>
      <c r="D137" s="184" t="s">
        <v>172</v>
      </c>
      <c r="E137" s="185" t="s">
        <v>1390</v>
      </c>
      <c r="F137" s="186" t="s">
        <v>1391</v>
      </c>
      <c r="G137" s="187" t="s">
        <v>175</v>
      </c>
      <c r="H137" s="188">
        <v>30.466000000000001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1.0460000000000001E-2</v>
      </c>
      <c r="R137" s="194">
        <f t="shared" si="2"/>
        <v>0.31867436000000005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2390</v>
      </c>
    </row>
    <row r="138" spans="1:65" s="2" customFormat="1" ht="14.45" customHeight="1">
      <c r="A138" s="31"/>
      <c r="B138" s="32"/>
      <c r="C138" s="184" t="s">
        <v>214</v>
      </c>
      <c r="D138" s="184" t="s">
        <v>172</v>
      </c>
      <c r="E138" s="185" t="s">
        <v>1551</v>
      </c>
      <c r="F138" s="186" t="s">
        <v>1552</v>
      </c>
      <c r="G138" s="187" t="s">
        <v>196</v>
      </c>
      <c r="H138" s="188">
        <v>213.34399999999999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8.4000000000000003E-4</v>
      </c>
      <c r="R138" s="194">
        <f t="shared" si="2"/>
        <v>0.17920896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2391</v>
      </c>
    </row>
    <row r="139" spans="1:65" s="2" customFormat="1" ht="24.2" customHeight="1">
      <c r="A139" s="31"/>
      <c r="B139" s="32"/>
      <c r="C139" s="184" t="s">
        <v>219</v>
      </c>
      <c r="D139" s="184" t="s">
        <v>172</v>
      </c>
      <c r="E139" s="185" t="s">
        <v>1555</v>
      </c>
      <c r="F139" s="186" t="s">
        <v>1556</v>
      </c>
      <c r="G139" s="187" t="s">
        <v>196</v>
      </c>
      <c r="H139" s="188">
        <v>213.34399999999999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2392</v>
      </c>
    </row>
    <row r="140" spans="1:65" s="2" customFormat="1" ht="24.2" customHeight="1">
      <c r="A140" s="31"/>
      <c r="B140" s="32"/>
      <c r="C140" s="184" t="s">
        <v>225</v>
      </c>
      <c r="D140" s="184" t="s">
        <v>172</v>
      </c>
      <c r="E140" s="185" t="s">
        <v>1559</v>
      </c>
      <c r="F140" s="186" t="s">
        <v>1560</v>
      </c>
      <c r="G140" s="187" t="s">
        <v>175</v>
      </c>
      <c r="H140" s="188">
        <v>71.087999999999994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2393</v>
      </c>
    </row>
    <row r="141" spans="1:65" s="2" customFormat="1" ht="24.2" customHeight="1">
      <c r="A141" s="31"/>
      <c r="B141" s="32"/>
      <c r="C141" s="184" t="s">
        <v>229</v>
      </c>
      <c r="D141" s="184" t="s">
        <v>172</v>
      </c>
      <c r="E141" s="185" t="s">
        <v>1562</v>
      </c>
      <c r="F141" s="186" t="s">
        <v>1563</v>
      </c>
      <c r="G141" s="187" t="s">
        <v>175</v>
      </c>
      <c r="H141" s="188">
        <v>30.466000000000001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2394</v>
      </c>
    </row>
    <row r="142" spans="1:65" s="2" customFormat="1" ht="24.2" customHeight="1">
      <c r="A142" s="31"/>
      <c r="B142" s="32"/>
      <c r="C142" s="184" t="s">
        <v>233</v>
      </c>
      <c r="D142" s="184" t="s">
        <v>172</v>
      </c>
      <c r="E142" s="185" t="s">
        <v>1565</v>
      </c>
      <c r="F142" s="186" t="s">
        <v>1566</v>
      </c>
      <c r="G142" s="187" t="s">
        <v>175</v>
      </c>
      <c r="H142" s="188">
        <v>15.084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2395</v>
      </c>
    </row>
    <row r="143" spans="1:65" s="2" customFormat="1" ht="24.2" customHeight="1">
      <c r="A143" s="31"/>
      <c r="B143" s="32"/>
      <c r="C143" s="184" t="s">
        <v>8</v>
      </c>
      <c r="D143" s="184" t="s">
        <v>172</v>
      </c>
      <c r="E143" s="185" t="s">
        <v>1405</v>
      </c>
      <c r="F143" s="186" t="s">
        <v>1406</v>
      </c>
      <c r="G143" s="187" t="s">
        <v>175</v>
      </c>
      <c r="H143" s="188">
        <v>69.561999999999998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2396</v>
      </c>
    </row>
    <row r="144" spans="1:65" s="2" customFormat="1" ht="24.2" customHeight="1">
      <c r="A144" s="31"/>
      <c r="B144" s="32"/>
      <c r="C144" s="184" t="s">
        <v>241</v>
      </c>
      <c r="D144" s="184" t="s">
        <v>172</v>
      </c>
      <c r="E144" s="185" t="s">
        <v>178</v>
      </c>
      <c r="F144" s="186" t="s">
        <v>179</v>
      </c>
      <c r="G144" s="187" t="s">
        <v>175</v>
      </c>
      <c r="H144" s="188">
        <v>35.886000000000003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2397</v>
      </c>
    </row>
    <row r="145" spans="1:65" s="2" customFormat="1" ht="24.2" customHeight="1">
      <c r="A145" s="31"/>
      <c r="B145" s="32"/>
      <c r="C145" s="184" t="s">
        <v>245</v>
      </c>
      <c r="D145" s="184" t="s">
        <v>172</v>
      </c>
      <c r="E145" s="185" t="s">
        <v>182</v>
      </c>
      <c r="F145" s="186" t="s">
        <v>183</v>
      </c>
      <c r="G145" s="187" t="s">
        <v>175</v>
      </c>
      <c r="H145" s="188">
        <v>322.97399999999999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2398</v>
      </c>
    </row>
    <row r="146" spans="1:65" s="2" customFormat="1" ht="24.2" customHeight="1">
      <c r="A146" s="31"/>
      <c r="B146" s="32"/>
      <c r="C146" s="184" t="s">
        <v>249</v>
      </c>
      <c r="D146" s="184" t="s">
        <v>172</v>
      </c>
      <c r="E146" s="185" t="s">
        <v>1410</v>
      </c>
      <c r="F146" s="186" t="s">
        <v>1411</v>
      </c>
      <c r="G146" s="187" t="s">
        <v>175</v>
      </c>
      <c r="H146" s="188">
        <v>30.466000000000001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2399</v>
      </c>
    </row>
    <row r="147" spans="1:65" s="2" customFormat="1" ht="24.2" customHeight="1">
      <c r="A147" s="31"/>
      <c r="B147" s="32"/>
      <c r="C147" s="184" t="s">
        <v>253</v>
      </c>
      <c r="D147" s="184" t="s">
        <v>172</v>
      </c>
      <c r="E147" s="185" t="s">
        <v>1413</v>
      </c>
      <c r="F147" s="186" t="s">
        <v>1414</v>
      </c>
      <c r="G147" s="187" t="s">
        <v>175</v>
      </c>
      <c r="H147" s="188">
        <v>274.19400000000002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2400</v>
      </c>
    </row>
    <row r="148" spans="1:65" s="2" customFormat="1" ht="14.45" customHeight="1">
      <c r="A148" s="31"/>
      <c r="B148" s="32"/>
      <c r="C148" s="184" t="s">
        <v>257</v>
      </c>
      <c r="D148" s="184" t="s">
        <v>172</v>
      </c>
      <c r="E148" s="185" t="s">
        <v>1416</v>
      </c>
      <c r="F148" s="186" t="s">
        <v>1417</v>
      </c>
      <c r="G148" s="187" t="s">
        <v>175</v>
      </c>
      <c r="H148" s="188">
        <v>34.780999999999999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2401</v>
      </c>
    </row>
    <row r="149" spans="1:65" s="2" customFormat="1" ht="14.45" customHeight="1">
      <c r="A149" s="31"/>
      <c r="B149" s="32"/>
      <c r="C149" s="184" t="s">
        <v>7</v>
      </c>
      <c r="D149" s="184" t="s">
        <v>172</v>
      </c>
      <c r="E149" s="185" t="s">
        <v>185</v>
      </c>
      <c r="F149" s="186" t="s">
        <v>186</v>
      </c>
      <c r="G149" s="187" t="s">
        <v>175</v>
      </c>
      <c r="H149" s="188">
        <v>116.63800000000001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2402</v>
      </c>
    </row>
    <row r="150" spans="1:65" s="2" customFormat="1" ht="24.2" customHeight="1">
      <c r="A150" s="31"/>
      <c r="B150" s="32"/>
      <c r="C150" s="184" t="s">
        <v>268</v>
      </c>
      <c r="D150" s="184" t="s">
        <v>172</v>
      </c>
      <c r="E150" s="185" t="s">
        <v>189</v>
      </c>
      <c r="F150" s="186" t="s">
        <v>190</v>
      </c>
      <c r="G150" s="187" t="s">
        <v>191</v>
      </c>
      <c r="H150" s="188">
        <v>66.352000000000004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2403</v>
      </c>
    </row>
    <row r="151" spans="1:65" s="2" customFormat="1" ht="24.2" customHeight="1">
      <c r="A151" s="31"/>
      <c r="B151" s="32"/>
      <c r="C151" s="184" t="s">
        <v>272</v>
      </c>
      <c r="D151" s="184" t="s">
        <v>172</v>
      </c>
      <c r="E151" s="185" t="s">
        <v>1421</v>
      </c>
      <c r="F151" s="186" t="s">
        <v>1422</v>
      </c>
      <c r="G151" s="187" t="s">
        <v>175</v>
      </c>
      <c r="H151" s="188">
        <v>69.563000000000002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2404</v>
      </c>
    </row>
    <row r="152" spans="1:65" s="2" customFormat="1" ht="14.45" customHeight="1">
      <c r="A152" s="31"/>
      <c r="B152" s="32"/>
      <c r="C152" s="198" t="s">
        <v>276</v>
      </c>
      <c r="D152" s="198" t="s">
        <v>210</v>
      </c>
      <c r="E152" s="199" t="s">
        <v>1424</v>
      </c>
      <c r="F152" s="200" t="s">
        <v>1425</v>
      </c>
      <c r="G152" s="201" t="s">
        <v>191</v>
      </c>
      <c r="H152" s="202">
        <v>69.563999999999993</v>
      </c>
      <c r="I152" s="203"/>
      <c r="J152" s="204">
        <f t="shared" si="0"/>
        <v>0</v>
      </c>
      <c r="K152" s="205"/>
      <c r="L152" s="206"/>
      <c r="M152" s="207" t="s">
        <v>1</v>
      </c>
      <c r="N152" s="208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204</v>
      </c>
      <c r="AT152" s="196" t="s">
        <v>210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2405</v>
      </c>
    </row>
    <row r="153" spans="1:65" s="2" customFormat="1" ht="24.2" customHeight="1">
      <c r="A153" s="31"/>
      <c r="B153" s="32"/>
      <c r="C153" s="184" t="s">
        <v>282</v>
      </c>
      <c r="D153" s="184" t="s">
        <v>172</v>
      </c>
      <c r="E153" s="185" t="s">
        <v>1427</v>
      </c>
      <c r="F153" s="186" t="s">
        <v>1428</v>
      </c>
      <c r="G153" s="187" t="s">
        <v>175</v>
      </c>
      <c r="H153" s="188">
        <v>25.256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176</v>
      </c>
      <c r="AT153" s="196" t="s">
        <v>172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2406</v>
      </c>
    </row>
    <row r="154" spans="1:65" s="2" customFormat="1" ht="14.45" customHeight="1">
      <c r="A154" s="31"/>
      <c r="B154" s="32"/>
      <c r="C154" s="198" t="s">
        <v>290</v>
      </c>
      <c r="D154" s="198" t="s">
        <v>210</v>
      </c>
      <c r="E154" s="199" t="s">
        <v>1430</v>
      </c>
      <c r="F154" s="200" t="s">
        <v>1431</v>
      </c>
      <c r="G154" s="201" t="s">
        <v>191</v>
      </c>
      <c r="H154" s="202">
        <v>50.512</v>
      </c>
      <c r="I154" s="203"/>
      <c r="J154" s="204">
        <f t="shared" si="0"/>
        <v>0</v>
      </c>
      <c r="K154" s="205"/>
      <c r="L154" s="206"/>
      <c r="M154" s="207" t="s">
        <v>1</v>
      </c>
      <c r="N154" s="208" t="s">
        <v>43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204</v>
      </c>
      <c r="AT154" s="196" t="s">
        <v>210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176</v>
      </c>
      <c r="BM154" s="196" t="s">
        <v>2407</v>
      </c>
    </row>
    <row r="155" spans="1:65" s="12" customFormat="1" ht="22.9" customHeight="1">
      <c r="B155" s="168"/>
      <c r="C155" s="169"/>
      <c r="D155" s="170" t="s">
        <v>77</v>
      </c>
      <c r="E155" s="182" t="s">
        <v>176</v>
      </c>
      <c r="F155" s="182" t="s">
        <v>1436</v>
      </c>
      <c r="G155" s="169"/>
      <c r="H155" s="169"/>
      <c r="I155" s="172"/>
      <c r="J155" s="183">
        <f>BK155</f>
        <v>0</v>
      </c>
      <c r="K155" s="169"/>
      <c r="L155" s="174"/>
      <c r="M155" s="175"/>
      <c r="N155" s="176"/>
      <c r="O155" s="176"/>
      <c r="P155" s="177">
        <f>P156</f>
        <v>0</v>
      </c>
      <c r="Q155" s="176"/>
      <c r="R155" s="177">
        <f>R156</f>
        <v>0</v>
      </c>
      <c r="S155" s="176"/>
      <c r="T155" s="178">
        <f>T156</f>
        <v>0</v>
      </c>
      <c r="AR155" s="179" t="s">
        <v>86</v>
      </c>
      <c r="AT155" s="180" t="s">
        <v>77</v>
      </c>
      <c r="AU155" s="180" t="s">
        <v>86</v>
      </c>
      <c r="AY155" s="179" t="s">
        <v>170</v>
      </c>
      <c r="BK155" s="181">
        <f>BK156</f>
        <v>0</v>
      </c>
    </row>
    <row r="156" spans="1:65" s="2" customFormat="1" ht="24.2" customHeight="1">
      <c r="A156" s="31"/>
      <c r="B156" s="32"/>
      <c r="C156" s="184" t="s">
        <v>295</v>
      </c>
      <c r="D156" s="184" t="s">
        <v>172</v>
      </c>
      <c r="E156" s="185" t="s">
        <v>1437</v>
      </c>
      <c r="F156" s="186" t="s">
        <v>1438</v>
      </c>
      <c r="G156" s="187" t="s">
        <v>175</v>
      </c>
      <c r="H156" s="188">
        <v>6.3140000000000001</v>
      </c>
      <c r="I156" s="189"/>
      <c r="J156" s="190">
        <f>ROUND(I156*H156,2)</f>
        <v>0</v>
      </c>
      <c r="K156" s="191"/>
      <c r="L156" s="36"/>
      <c r="M156" s="192" t="s">
        <v>1</v>
      </c>
      <c r="N156" s="193" t="s">
        <v>43</v>
      </c>
      <c r="O156" s="68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176</v>
      </c>
      <c r="AT156" s="196" t="s">
        <v>172</v>
      </c>
      <c r="AU156" s="196" t="s">
        <v>88</v>
      </c>
      <c r="AY156" s="14" t="s">
        <v>170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4" t="s">
        <v>86</v>
      </c>
      <c r="BK156" s="197">
        <f>ROUND(I156*H156,2)</f>
        <v>0</v>
      </c>
      <c r="BL156" s="14" t="s">
        <v>176</v>
      </c>
      <c r="BM156" s="196" t="s">
        <v>2408</v>
      </c>
    </row>
    <row r="157" spans="1:65" s="12" customFormat="1" ht="22.9" customHeight="1">
      <c r="B157" s="168"/>
      <c r="C157" s="169"/>
      <c r="D157" s="170" t="s">
        <v>77</v>
      </c>
      <c r="E157" s="182" t="s">
        <v>188</v>
      </c>
      <c r="F157" s="182" t="s">
        <v>224</v>
      </c>
      <c r="G157" s="169"/>
      <c r="H157" s="169"/>
      <c r="I157" s="172"/>
      <c r="J157" s="183">
        <f>BK157</f>
        <v>0</v>
      </c>
      <c r="K157" s="169"/>
      <c r="L157" s="174"/>
      <c r="M157" s="175"/>
      <c r="N157" s="176"/>
      <c r="O157" s="176"/>
      <c r="P157" s="177">
        <f>P158</f>
        <v>0</v>
      </c>
      <c r="Q157" s="176"/>
      <c r="R157" s="177">
        <f>R158</f>
        <v>0</v>
      </c>
      <c r="S157" s="176"/>
      <c r="T157" s="178">
        <f>T158</f>
        <v>0</v>
      </c>
      <c r="AR157" s="179" t="s">
        <v>86</v>
      </c>
      <c r="AT157" s="180" t="s">
        <v>77</v>
      </c>
      <c r="AU157" s="180" t="s">
        <v>86</v>
      </c>
      <c r="AY157" s="179" t="s">
        <v>170</v>
      </c>
      <c r="BK157" s="181">
        <f>BK158</f>
        <v>0</v>
      </c>
    </row>
    <row r="158" spans="1:65" s="2" customFormat="1" ht="14.45" customHeight="1">
      <c r="A158" s="31"/>
      <c r="B158" s="32"/>
      <c r="C158" s="184" t="s">
        <v>422</v>
      </c>
      <c r="D158" s="184" t="s">
        <v>172</v>
      </c>
      <c r="E158" s="185" t="s">
        <v>1591</v>
      </c>
      <c r="F158" s="186" t="s">
        <v>1592</v>
      </c>
      <c r="G158" s="187" t="s">
        <v>196</v>
      </c>
      <c r="H158" s="188">
        <v>2.8050000000000002</v>
      </c>
      <c r="I158" s="189"/>
      <c r="J158" s="190">
        <f>ROUND(I158*H158,2)</f>
        <v>0</v>
      </c>
      <c r="K158" s="191"/>
      <c r="L158" s="36"/>
      <c r="M158" s="192" t="s">
        <v>1</v>
      </c>
      <c r="N158" s="193" t="s">
        <v>43</v>
      </c>
      <c r="O158" s="68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176</v>
      </c>
      <c r="AT158" s="196" t="s">
        <v>172</v>
      </c>
      <c r="AU158" s="196" t="s">
        <v>88</v>
      </c>
      <c r="AY158" s="14" t="s">
        <v>170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4" t="s">
        <v>86</v>
      </c>
      <c r="BK158" s="197">
        <f>ROUND(I158*H158,2)</f>
        <v>0</v>
      </c>
      <c r="BL158" s="14" t="s">
        <v>176</v>
      </c>
      <c r="BM158" s="196" t="s">
        <v>2409</v>
      </c>
    </row>
    <row r="159" spans="1:65" s="12" customFormat="1" ht="22.9" customHeight="1">
      <c r="B159" s="168"/>
      <c r="C159" s="169"/>
      <c r="D159" s="170" t="s">
        <v>77</v>
      </c>
      <c r="E159" s="182" t="s">
        <v>204</v>
      </c>
      <c r="F159" s="182" t="s">
        <v>763</v>
      </c>
      <c r="G159" s="169"/>
      <c r="H159" s="169"/>
      <c r="I159" s="172"/>
      <c r="J159" s="183">
        <f>BK159</f>
        <v>0</v>
      </c>
      <c r="K159" s="169"/>
      <c r="L159" s="174"/>
      <c r="M159" s="175"/>
      <c r="N159" s="176"/>
      <c r="O159" s="176"/>
      <c r="P159" s="177">
        <f>SUM(P160:P184)</f>
        <v>0</v>
      </c>
      <c r="Q159" s="176"/>
      <c r="R159" s="177">
        <f>SUM(R160:R184)</f>
        <v>1.24096937</v>
      </c>
      <c r="S159" s="176"/>
      <c r="T159" s="178">
        <f>SUM(T160:T184)</f>
        <v>0</v>
      </c>
      <c r="AR159" s="179" t="s">
        <v>86</v>
      </c>
      <c r="AT159" s="180" t="s">
        <v>77</v>
      </c>
      <c r="AU159" s="180" t="s">
        <v>86</v>
      </c>
      <c r="AY159" s="179" t="s">
        <v>170</v>
      </c>
      <c r="BK159" s="181">
        <f>SUM(BK160:BK184)</f>
        <v>0</v>
      </c>
    </row>
    <row r="160" spans="1:65" s="2" customFormat="1" ht="24.2" customHeight="1">
      <c r="A160" s="31"/>
      <c r="B160" s="32"/>
      <c r="C160" s="184" t="s">
        <v>426</v>
      </c>
      <c r="D160" s="184" t="s">
        <v>172</v>
      </c>
      <c r="E160" s="185" t="s">
        <v>2410</v>
      </c>
      <c r="F160" s="186" t="s">
        <v>2411</v>
      </c>
      <c r="G160" s="187" t="s">
        <v>217</v>
      </c>
      <c r="H160" s="188">
        <v>3</v>
      </c>
      <c r="I160" s="189"/>
      <c r="J160" s="190">
        <f t="shared" ref="J160:J184" si="10">ROUND(I160*H160,2)</f>
        <v>0</v>
      </c>
      <c r="K160" s="191"/>
      <c r="L160" s="36"/>
      <c r="M160" s="192" t="s">
        <v>1</v>
      </c>
      <c r="N160" s="193" t="s">
        <v>43</v>
      </c>
      <c r="O160" s="68"/>
      <c r="P160" s="194">
        <f t="shared" ref="P160:P184" si="11">O160*H160</f>
        <v>0</v>
      </c>
      <c r="Q160" s="194">
        <v>0</v>
      </c>
      <c r="R160" s="194">
        <f t="shared" ref="R160:R184" si="12">Q160*H160</f>
        <v>0</v>
      </c>
      <c r="S160" s="194">
        <v>0</v>
      </c>
      <c r="T160" s="195">
        <f t="shared" ref="T160:T184" si="13"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176</v>
      </c>
      <c r="AT160" s="196" t="s">
        <v>172</v>
      </c>
      <c r="AU160" s="196" t="s">
        <v>88</v>
      </c>
      <c r="AY160" s="14" t="s">
        <v>170</v>
      </c>
      <c r="BE160" s="197">
        <f t="shared" ref="BE160:BE184" si="14">IF(N160="základní",J160,0)</f>
        <v>0</v>
      </c>
      <c r="BF160" s="197">
        <f t="shared" ref="BF160:BF184" si="15">IF(N160="snížená",J160,0)</f>
        <v>0</v>
      </c>
      <c r="BG160" s="197">
        <f t="shared" ref="BG160:BG184" si="16">IF(N160="zákl. přenesená",J160,0)</f>
        <v>0</v>
      </c>
      <c r="BH160" s="197">
        <f t="shared" ref="BH160:BH184" si="17">IF(N160="sníž. přenesená",J160,0)</f>
        <v>0</v>
      </c>
      <c r="BI160" s="197">
        <f t="shared" ref="BI160:BI184" si="18">IF(N160="nulová",J160,0)</f>
        <v>0</v>
      </c>
      <c r="BJ160" s="14" t="s">
        <v>86</v>
      </c>
      <c r="BK160" s="197">
        <f t="shared" ref="BK160:BK184" si="19">ROUND(I160*H160,2)</f>
        <v>0</v>
      </c>
      <c r="BL160" s="14" t="s">
        <v>176</v>
      </c>
      <c r="BM160" s="196" t="s">
        <v>2412</v>
      </c>
    </row>
    <row r="161" spans="1:65" s="2" customFormat="1" ht="24.2" customHeight="1">
      <c r="A161" s="31"/>
      <c r="B161" s="32"/>
      <c r="C161" s="198" t="s">
        <v>430</v>
      </c>
      <c r="D161" s="198" t="s">
        <v>210</v>
      </c>
      <c r="E161" s="199" t="s">
        <v>2413</v>
      </c>
      <c r="F161" s="200" t="s">
        <v>2414</v>
      </c>
      <c r="G161" s="201" t="s">
        <v>217</v>
      </c>
      <c r="H161" s="202">
        <v>3.0449999999999999</v>
      </c>
      <c r="I161" s="203"/>
      <c r="J161" s="204">
        <f t="shared" si="10"/>
        <v>0</v>
      </c>
      <c r="K161" s="205"/>
      <c r="L161" s="206"/>
      <c r="M161" s="207" t="s">
        <v>1</v>
      </c>
      <c r="N161" s="208" t="s">
        <v>43</v>
      </c>
      <c r="O161" s="68"/>
      <c r="P161" s="194">
        <f t="shared" si="11"/>
        <v>0</v>
      </c>
      <c r="Q161" s="194">
        <v>4.2999999999999999E-4</v>
      </c>
      <c r="R161" s="194">
        <f t="shared" si="12"/>
        <v>1.3093499999999999E-3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204</v>
      </c>
      <c r="AT161" s="196" t="s">
        <v>210</v>
      </c>
      <c r="AU161" s="196" t="s">
        <v>88</v>
      </c>
      <c r="AY161" s="14" t="s">
        <v>170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86</v>
      </c>
      <c r="BK161" s="197">
        <f t="shared" si="19"/>
        <v>0</v>
      </c>
      <c r="BL161" s="14" t="s">
        <v>176</v>
      </c>
      <c r="BM161" s="196" t="s">
        <v>2415</v>
      </c>
    </row>
    <row r="162" spans="1:65" s="2" customFormat="1" ht="24.2" customHeight="1">
      <c r="A162" s="31"/>
      <c r="B162" s="32"/>
      <c r="C162" s="184" t="s">
        <v>434</v>
      </c>
      <c r="D162" s="184" t="s">
        <v>172</v>
      </c>
      <c r="E162" s="185" t="s">
        <v>2296</v>
      </c>
      <c r="F162" s="186" t="s">
        <v>2297</v>
      </c>
      <c r="G162" s="187" t="s">
        <v>217</v>
      </c>
      <c r="H162" s="188">
        <v>54.4</v>
      </c>
      <c r="I162" s="189"/>
      <c r="J162" s="190">
        <f t="shared" si="10"/>
        <v>0</v>
      </c>
      <c r="K162" s="191"/>
      <c r="L162" s="36"/>
      <c r="M162" s="192" t="s">
        <v>1</v>
      </c>
      <c r="N162" s="193" t="s">
        <v>43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176</v>
      </c>
      <c r="AT162" s="196" t="s">
        <v>172</v>
      </c>
      <c r="AU162" s="196" t="s">
        <v>88</v>
      </c>
      <c r="AY162" s="14" t="s">
        <v>170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86</v>
      </c>
      <c r="BK162" s="197">
        <f t="shared" si="19"/>
        <v>0</v>
      </c>
      <c r="BL162" s="14" t="s">
        <v>176</v>
      </c>
      <c r="BM162" s="196" t="s">
        <v>2416</v>
      </c>
    </row>
    <row r="163" spans="1:65" s="2" customFormat="1" ht="24.2" customHeight="1">
      <c r="A163" s="31"/>
      <c r="B163" s="32"/>
      <c r="C163" s="198" t="s">
        <v>438</v>
      </c>
      <c r="D163" s="198" t="s">
        <v>210</v>
      </c>
      <c r="E163" s="199" t="s">
        <v>2299</v>
      </c>
      <c r="F163" s="200" t="s">
        <v>2300</v>
      </c>
      <c r="G163" s="201" t="s">
        <v>217</v>
      </c>
      <c r="H163" s="202">
        <v>55.216000000000001</v>
      </c>
      <c r="I163" s="203"/>
      <c r="J163" s="204">
        <f t="shared" si="10"/>
        <v>0</v>
      </c>
      <c r="K163" s="205"/>
      <c r="L163" s="206"/>
      <c r="M163" s="207" t="s">
        <v>1</v>
      </c>
      <c r="N163" s="208" t="s">
        <v>43</v>
      </c>
      <c r="O163" s="68"/>
      <c r="P163" s="194">
        <f t="shared" si="11"/>
        <v>0</v>
      </c>
      <c r="Q163" s="194">
        <v>6.7000000000000002E-4</v>
      </c>
      <c r="R163" s="194">
        <f t="shared" si="12"/>
        <v>3.6994720000000002E-2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204</v>
      </c>
      <c r="AT163" s="196" t="s">
        <v>210</v>
      </c>
      <c r="AU163" s="196" t="s">
        <v>88</v>
      </c>
      <c r="AY163" s="14" t="s">
        <v>170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86</v>
      </c>
      <c r="BK163" s="197">
        <f t="shared" si="19"/>
        <v>0</v>
      </c>
      <c r="BL163" s="14" t="s">
        <v>176</v>
      </c>
      <c r="BM163" s="196" t="s">
        <v>2417</v>
      </c>
    </row>
    <row r="164" spans="1:65" s="2" customFormat="1" ht="14.45" customHeight="1">
      <c r="A164" s="31"/>
      <c r="B164" s="32"/>
      <c r="C164" s="184" t="s">
        <v>442</v>
      </c>
      <c r="D164" s="184" t="s">
        <v>172</v>
      </c>
      <c r="E164" s="185" t="s">
        <v>2308</v>
      </c>
      <c r="F164" s="186" t="s">
        <v>2309</v>
      </c>
      <c r="G164" s="187" t="s">
        <v>207</v>
      </c>
      <c r="H164" s="188">
        <v>3</v>
      </c>
      <c r="I164" s="189"/>
      <c r="J164" s="190">
        <f t="shared" si="10"/>
        <v>0</v>
      </c>
      <c r="K164" s="191"/>
      <c r="L164" s="36"/>
      <c r="M164" s="192" t="s">
        <v>1</v>
      </c>
      <c r="N164" s="193" t="s">
        <v>43</v>
      </c>
      <c r="O164" s="68"/>
      <c r="P164" s="194">
        <f t="shared" si="11"/>
        <v>0</v>
      </c>
      <c r="Q164" s="194">
        <v>6.7000000000000002E-4</v>
      </c>
      <c r="R164" s="194">
        <f t="shared" si="12"/>
        <v>2.0100000000000001E-3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176</v>
      </c>
      <c r="AT164" s="196" t="s">
        <v>172</v>
      </c>
      <c r="AU164" s="196" t="s">
        <v>88</v>
      </c>
      <c r="AY164" s="14" t="s">
        <v>170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86</v>
      </c>
      <c r="BK164" s="197">
        <f t="shared" si="19"/>
        <v>0</v>
      </c>
      <c r="BL164" s="14" t="s">
        <v>176</v>
      </c>
      <c r="BM164" s="196" t="s">
        <v>2418</v>
      </c>
    </row>
    <row r="165" spans="1:65" s="2" customFormat="1" ht="14.45" customHeight="1">
      <c r="A165" s="31"/>
      <c r="B165" s="32"/>
      <c r="C165" s="198" t="s">
        <v>446</v>
      </c>
      <c r="D165" s="198" t="s">
        <v>210</v>
      </c>
      <c r="E165" s="199" t="s">
        <v>2311</v>
      </c>
      <c r="F165" s="200" t="s">
        <v>2312</v>
      </c>
      <c r="G165" s="201" t="s">
        <v>207</v>
      </c>
      <c r="H165" s="202">
        <v>3</v>
      </c>
      <c r="I165" s="203"/>
      <c r="J165" s="204">
        <f t="shared" si="10"/>
        <v>0</v>
      </c>
      <c r="K165" s="205"/>
      <c r="L165" s="206"/>
      <c r="M165" s="207" t="s">
        <v>1</v>
      </c>
      <c r="N165" s="208" t="s">
        <v>43</v>
      </c>
      <c r="O165" s="68"/>
      <c r="P165" s="194">
        <f t="shared" si="11"/>
        <v>0</v>
      </c>
      <c r="Q165" s="194">
        <v>1E-3</v>
      </c>
      <c r="R165" s="194">
        <f t="shared" si="12"/>
        <v>3.0000000000000001E-3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204</v>
      </c>
      <c r="AT165" s="196" t="s">
        <v>210</v>
      </c>
      <c r="AU165" s="196" t="s">
        <v>88</v>
      </c>
      <c r="AY165" s="14" t="s">
        <v>170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86</v>
      </c>
      <c r="BK165" s="197">
        <f t="shared" si="19"/>
        <v>0</v>
      </c>
      <c r="BL165" s="14" t="s">
        <v>176</v>
      </c>
      <c r="BM165" s="196" t="s">
        <v>2419</v>
      </c>
    </row>
    <row r="166" spans="1:65" s="2" customFormat="1" ht="14.45" customHeight="1">
      <c r="A166" s="31"/>
      <c r="B166" s="32"/>
      <c r="C166" s="184" t="s">
        <v>450</v>
      </c>
      <c r="D166" s="184" t="s">
        <v>172</v>
      </c>
      <c r="E166" s="185" t="s">
        <v>2320</v>
      </c>
      <c r="F166" s="186" t="s">
        <v>2321</v>
      </c>
      <c r="G166" s="187" t="s">
        <v>207</v>
      </c>
      <c r="H166" s="188">
        <v>1</v>
      </c>
      <c r="I166" s="189"/>
      <c r="J166" s="190">
        <f t="shared" si="10"/>
        <v>0</v>
      </c>
      <c r="K166" s="191"/>
      <c r="L166" s="36"/>
      <c r="M166" s="192" t="s">
        <v>1</v>
      </c>
      <c r="N166" s="193" t="s">
        <v>43</v>
      </c>
      <c r="O166" s="68"/>
      <c r="P166" s="194">
        <f t="shared" si="11"/>
        <v>0</v>
      </c>
      <c r="Q166" s="194">
        <v>7.2000000000000005E-4</v>
      </c>
      <c r="R166" s="194">
        <f t="shared" si="12"/>
        <v>7.2000000000000005E-4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176</v>
      </c>
      <c r="AT166" s="196" t="s">
        <v>172</v>
      </c>
      <c r="AU166" s="196" t="s">
        <v>88</v>
      </c>
      <c r="AY166" s="14" t="s">
        <v>170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86</v>
      </c>
      <c r="BK166" s="197">
        <f t="shared" si="19"/>
        <v>0</v>
      </c>
      <c r="BL166" s="14" t="s">
        <v>176</v>
      </c>
      <c r="BM166" s="196" t="s">
        <v>2420</v>
      </c>
    </row>
    <row r="167" spans="1:65" s="2" customFormat="1" ht="14.45" customHeight="1">
      <c r="A167" s="31"/>
      <c r="B167" s="32"/>
      <c r="C167" s="198" t="s">
        <v>454</v>
      </c>
      <c r="D167" s="198" t="s">
        <v>210</v>
      </c>
      <c r="E167" s="199" t="s">
        <v>2421</v>
      </c>
      <c r="F167" s="200" t="s">
        <v>2422</v>
      </c>
      <c r="G167" s="201" t="s">
        <v>207</v>
      </c>
      <c r="H167" s="202">
        <v>1</v>
      </c>
      <c r="I167" s="203"/>
      <c r="J167" s="204">
        <f t="shared" si="10"/>
        <v>0</v>
      </c>
      <c r="K167" s="205"/>
      <c r="L167" s="206"/>
      <c r="M167" s="207" t="s">
        <v>1</v>
      </c>
      <c r="N167" s="208" t="s">
        <v>43</v>
      </c>
      <c r="O167" s="68"/>
      <c r="P167" s="194">
        <f t="shared" si="11"/>
        <v>0</v>
      </c>
      <c r="Q167" s="194">
        <v>3.0000000000000001E-3</v>
      </c>
      <c r="R167" s="194">
        <f t="shared" si="12"/>
        <v>3.0000000000000001E-3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204</v>
      </c>
      <c r="AT167" s="196" t="s">
        <v>210</v>
      </c>
      <c r="AU167" s="196" t="s">
        <v>88</v>
      </c>
      <c r="AY167" s="14" t="s">
        <v>170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86</v>
      </c>
      <c r="BK167" s="197">
        <f t="shared" si="19"/>
        <v>0</v>
      </c>
      <c r="BL167" s="14" t="s">
        <v>176</v>
      </c>
      <c r="BM167" s="196" t="s">
        <v>2423</v>
      </c>
    </row>
    <row r="168" spans="1:65" s="2" customFormat="1" ht="14.45" customHeight="1">
      <c r="A168" s="31"/>
      <c r="B168" s="32"/>
      <c r="C168" s="184" t="s">
        <v>299</v>
      </c>
      <c r="D168" s="184" t="s">
        <v>172</v>
      </c>
      <c r="E168" s="185" t="s">
        <v>2326</v>
      </c>
      <c r="F168" s="186" t="s">
        <v>2327</v>
      </c>
      <c r="G168" s="187" t="s">
        <v>207</v>
      </c>
      <c r="H168" s="188">
        <v>3</v>
      </c>
      <c r="I168" s="189"/>
      <c r="J168" s="190">
        <f t="shared" si="10"/>
        <v>0</v>
      </c>
      <c r="K168" s="191"/>
      <c r="L168" s="36"/>
      <c r="M168" s="192" t="s">
        <v>1</v>
      </c>
      <c r="N168" s="193" t="s">
        <v>43</v>
      </c>
      <c r="O168" s="68"/>
      <c r="P168" s="194">
        <f t="shared" si="11"/>
        <v>0</v>
      </c>
      <c r="Q168" s="194">
        <v>7.2000000000000005E-4</v>
      </c>
      <c r="R168" s="194">
        <f t="shared" si="12"/>
        <v>2.16E-3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176</v>
      </c>
      <c r="AT168" s="196" t="s">
        <v>172</v>
      </c>
      <c r="AU168" s="196" t="s">
        <v>88</v>
      </c>
      <c r="AY168" s="14" t="s">
        <v>170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86</v>
      </c>
      <c r="BK168" s="197">
        <f t="shared" si="19"/>
        <v>0</v>
      </c>
      <c r="BL168" s="14" t="s">
        <v>176</v>
      </c>
      <c r="BM168" s="196" t="s">
        <v>2424</v>
      </c>
    </row>
    <row r="169" spans="1:65" s="2" customFormat="1" ht="14.45" customHeight="1">
      <c r="A169" s="31"/>
      <c r="B169" s="32"/>
      <c r="C169" s="198" t="s">
        <v>303</v>
      </c>
      <c r="D169" s="198" t="s">
        <v>210</v>
      </c>
      <c r="E169" s="199" t="s">
        <v>2329</v>
      </c>
      <c r="F169" s="200" t="s">
        <v>2425</v>
      </c>
      <c r="G169" s="201" t="s">
        <v>207</v>
      </c>
      <c r="H169" s="202">
        <v>3</v>
      </c>
      <c r="I169" s="203"/>
      <c r="J169" s="204">
        <f t="shared" si="10"/>
        <v>0</v>
      </c>
      <c r="K169" s="205"/>
      <c r="L169" s="206"/>
      <c r="M169" s="207" t="s">
        <v>1</v>
      </c>
      <c r="N169" s="208" t="s">
        <v>43</v>
      </c>
      <c r="O169" s="68"/>
      <c r="P169" s="194">
        <f t="shared" si="11"/>
        <v>0</v>
      </c>
      <c r="Q169" s="194">
        <v>6.0000000000000001E-3</v>
      </c>
      <c r="R169" s="194">
        <f t="shared" si="12"/>
        <v>1.8000000000000002E-2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204</v>
      </c>
      <c r="AT169" s="196" t="s">
        <v>210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2426</v>
      </c>
    </row>
    <row r="170" spans="1:65" s="2" customFormat="1" ht="24.2" customHeight="1">
      <c r="A170" s="31"/>
      <c r="B170" s="32"/>
      <c r="C170" s="198" t="s">
        <v>307</v>
      </c>
      <c r="D170" s="198" t="s">
        <v>210</v>
      </c>
      <c r="E170" s="199" t="s">
        <v>2201</v>
      </c>
      <c r="F170" s="200" t="s">
        <v>2202</v>
      </c>
      <c r="G170" s="201" t="s">
        <v>207</v>
      </c>
      <c r="H170" s="202">
        <v>4</v>
      </c>
      <c r="I170" s="203"/>
      <c r="J170" s="204">
        <f t="shared" si="10"/>
        <v>0</v>
      </c>
      <c r="K170" s="205"/>
      <c r="L170" s="206"/>
      <c r="M170" s="207" t="s">
        <v>1</v>
      </c>
      <c r="N170" s="208" t="s">
        <v>43</v>
      </c>
      <c r="O170" s="68"/>
      <c r="P170" s="194">
        <f t="shared" si="11"/>
        <v>0</v>
      </c>
      <c r="Q170" s="194">
        <v>3.0000000000000001E-3</v>
      </c>
      <c r="R170" s="194">
        <f t="shared" si="12"/>
        <v>1.2E-2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204</v>
      </c>
      <c r="AT170" s="196" t="s">
        <v>210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2427</v>
      </c>
    </row>
    <row r="171" spans="1:65" s="2" customFormat="1" ht="24.2" customHeight="1">
      <c r="A171" s="31"/>
      <c r="B171" s="32"/>
      <c r="C171" s="184" t="s">
        <v>311</v>
      </c>
      <c r="D171" s="184" t="s">
        <v>172</v>
      </c>
      <c r="E171" s="185" t="s">
        <v>2334</v>
      </c>
      <c r="F171" s="186" t="s">
        <v>2335</v>
      </c>
      <c r="G171" s="187" t="s">
        <v>207</v>
      </c>
      <c r="H171" s="188">
        <v>2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43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176</v>
      </c>
      <c r="AT171" s="196" t="s">
        <v>172</v>
      </c>
      <c r="AU171" s="196" t="s">
        <v>88</v>
      </c>
      <c r="AY171" s="14" t="s">
        <v>170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86</v>
      </c>
      <c r="BK171" s="197">
        <f t="shared" si="19"/>
        <v>0</v>
      </c>
      <c r="BL171" s="14" t="s">
        <v>176</v>
      </c>
      <c r="BM171" s="196" t="s">
        <v>2428</v>
      </c>
    </row>
    <row r="172" spans="1:65" s="2" customFormat="1" ht="14.45" customHeight="1">
      <c r="A172" s="31"/>
      <c r="B172" s="32"/>
      <c r="C172" s="198" t="s">
        <v>463</v>
      </c>
      <c r="D172" s="198" t="s">
        <v>210</v>
      </c>
      <c r="E172" s="199" t="s">
        <v>2337</v>
      </c>
      <c r="F172" s="200" t="s">
        <v>2429</v>
      </c>
      <c r="G172" s="201" t="s">
        <v>207</v>
      </c>
      <c r="H172" s="202">
        <v>2</v>
      </c>
      <c r="I172" s="203"/>
      <c r="J172" s="204">
        <f t="shared" si="10"/>
        <v>0</v>
      </c>
      <c r="K172" s="205"/>
      <c r="L172" s="206"/>
      <c r="M172" s="207" t="s">
        <v>1</v>
      </c>
      <c r="N172" s="208" t="s">
        <v>43</v>
      </c>
      <c r="O172" s="68"/>
      <c r="P172" s="194">
        <f t="shared" si="11"/>
        <v>0</v>
      </c>
      <c r="Q172" s="194">
        <v>3.0000000000000001E-3</v>
      </c>
      <c r="R172" s="194">
        <f t="shared" si="12"/>
        <v>6.0000000000000001E-3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204</v>
      </c>
      <c r="AT172" s="196" t="s">
        <v>210</v>
      </c>
      <c r="AU172" s="196" t="s">
        <v>88</v>
      </c>
      <c r="AY172" s="14" t="s">
        <v>170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86</v>
      </c>
      <c r="BK172" s="197">
        <f t="shared" si="19"/>
        <v>0</v>
      </c>
      <c r="BL172" s="14" t="s">
        <v>176</v>
      </c>
      <c r="BM172" s="196" t="s">
        <v>2430</v>
      </c>
    </row>
    <row r="173" spans="1:65" s="2" customFormat="1" ht="24.2" customHeight="1">
      <c r="A173" s="31"/>
      <c r="B173" s="32"/>
      <c r="C173" s="184" t="s">
        <v>465</v>
      </c>
      <c r="D173" s="184" t="s">
        <v>172</v>
      </c>
      <c r="E173" s="185" t="s">
        <v>2431</v>
      </c>
      <c r="F173" s="186" t="s">
        <v>2432</v>
      </c>
      <c r="G173" s="187" t="s">
        <v>207</v>
      </c>
      <c r="H173" s="188">
        <v>2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43</v>
      </c>
      <c r="O173" s="68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176</v>
      </c>
      <c r="AT173" s="196" t="s">
        <v>172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176</v>
      </c>
      <c r="BM173" s="196" t="s">
        <v>2433</v>
      </c>
    </row>
    <row r="174" spans="1:65" s="2" customFormat="1" ht="14.45" customHeight="1">
      <c r="A174" s="31"/>
      <c r="B174" s="32"/>
      <c r="C174" s="198" t="s">
        <v>469</v>
      </c>
      <c r="D174" s="198" t="s">
        <v>210</v>
      </c>
      <c r="E174" s="199" t="s">
        <v>2434</v>
      </c>
      <c r="F174" s="200" t="s">
        <v>2435</v>
      </c>
      <c r="G174" s="201" t="s">
        <v>207</v>
      </c>
      <c r="H174" s="202">
        <v>1</v>
      </c>
      <c r="I174" s="203"/>
      <c r="J174" s="204">
        <f t="shared" si="10"/>
        <v>0</v>
      </c>
      <c r="K174" s="205"/>
      <c r="L174" s="206"/>
      <c r="M174" s="207" t="s">
        <v>1</v>
      </c>
      <c r="N174" s="208" t="s">
        <v>43</v>
      </c>
      <c r="O174" s="68"/>
      <c r="P174" s="194">
        <f t="shared" si="11"/>
        <v>0</v>
      </c>
      <c r="Q174" s="194">
        <v>6.0000000000000001E-3</v>
      </c>
      <c r="R174" s="194">
        <f t="shared" si="12"/>
        <v>6.0000000000000001E-3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204</v>
      </c>
      <c r="AT174" s="196" t="s">
        <v>210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176</v>
      </c>
      <c r="BM174" s="196" t="s">
        <v>2436</v>
      </c>
    </row>
    <row r="175" spans="1:65" s="2" customFormat="1" ht="14.45" customHeight="1">
      <c r="A175" s="31"/>
      <c r="B175" s="32"/>
      <c r="C175" s="198" t="s">
        <v>473</v>
      </c>
      <c r="D175" s="198" t="s">
        <v>210</v>
      </c>
      <c r="E175" s="199" t="s">
        <v>2437</v>
      </c>
      <c r="F175" s="200" t="s">
        <v>2438</v>
      </c>
      <c r="G175" s="201" t="s">
        <v>207</v>
      </c>
      <c r="H175" s="202">
        <v>1</v>
      </c>
      <c r="I175" s="203"/>
      <c r="J175" s="204">
        <f t="shared" si="10"/>
        <v>0</v>
      </c>
      <c r="K175" s="205"/>
      <c r="L175" s="206"/>
      <c r="M175" s="207" t="s">
        <v>1</v>
      </c>
      <c r="N175" s="208" t="s">
        <v>43</v>
      </c>
      <c r="O175" s="68"/>
      <c r="P175" s="194">
        <f t="shared" si="11"/>
        <v>0</v>
      </c>
      <c r="Q175" s="194">
        <v>6.0000000000000001E-3</v>
      </c>
      <c r="R175" s="194">
        <f t="shared" si="12"/>
        <v>6.0000000000000001E-3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204</v>
      </c>
      <c r="AT175" s="196" t="s">
        <v>210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176</v>
      </c>
      <c r="BM175" s="196" t="s">
        <v>2439</v>
      </c>
    </row>
    <row r="176" spans="1:65" s="2" customFormat="1" ht="24.2" customHeight="1">
      <c r="A176" s="31"/>
      <c r="B176" s="32"/>
      <c r="C176" s="184" t="s">
        <v>477</v>
      </c>
      <c r="D176" s="184" t="s">
        <v>172</v>
      </c>
      <c r="E176" s="185" t="s">
        <v>2343</v>
      </c>
      <c r="F176" s="186" t="s">
        <v>2344</v>
      </c>
      <c r="G176" s="187" t="s">
        <v>217</v>
      </c>
      <c r="H176" s="188">
        <v>57.4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43</v>
      </c>
      <c r="O176" s="68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176</v>
      </c>
      <c r="AT176" s="196" t="s">
        <v>172</v>
      </c>
      <c r="AU176" s="196" t="s">
        <v>88</v>
      </c>
      <c r="AY176" s="14" t="s">
        <v>170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86</v>
      </c>
      <c r="BK176" s="197">
        <f t="shared" si="19"/>
        <v>0</v>
      </c>
      <c r="BL176" s="14" t="s">
        <v>176</v>
      </c>
      <c r="BM176" s="196" t="s">
        <v>2440</v>
      </c>
    </row>
    <row r="177" spans="1:65" s="2" customFormat="1" ht="14.45" customHeight="1">
      <c r="A177" s="31"/>
      <c r="B177" s="32"/>
      <c r="C177" s="184" t="s">
        <v>479</v>
      </c>
      <c r="D177" s="184" t="s">
        <v>172</v>
      </c>
      <c r="E177" s="185" t="s">
        <v>2346</v>
      </c>
      <c r="F177" s="186" t="s">
        <v>2347</v>
      </c>
      <c r="G177" s="187" t="s">
        <v>217</v>
      </c>
      <c r="H177" s="188">
        <v>57.4</v>
      </c>
      <c r="I177" s="189"/>
      <c r="J177" s="190">
        <f t="shared" si="10"/>
        <v>0</v>
      </c>
      <c r="K177" s="191"/>
      <c r="L177" s="36"/>
      <c r="M177" s="192" t="s">
        <v>1</v>
      </c>
      <c r="N177" s="193" t="s">
        <v>43</v>
      </c>
      <c r="O177" s="68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176</v>
      </c>
      <c r="AT177" s="196" t="s">
        <v>172</v>
      </c>
      <c r="AU177" s="196" t="s">
        <v>88</v>
      </c>
      <c r="AY177" s="14" t="s">
        <v>170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86</v>
      </c>
      <c r="BK177" s="197">
        <f t="shared" si="19"/>
        <v>0</v>
      </c>
      <c r="BL177" s="14" t="s">
        <v>176</v>
      </c>
      <c r="BM177" s="196" t="s">
        <v>2441</v>
      </c>
    </row>
    <row r="178" spans="1:65" s="2" customFormat="1" ht="24.2" customHeight="1">
      <c r="A178" s="31"/>
      <c r="B178" s="32"/>
      <c r="C178" s="184" t="s">
        <v>481</v>
      </c>
      <c r="D178" s="184" t="s">
        <v>172</v>
      </c>
      <c r="E178" s="185" t="s">
        <v>2349</v>
      </c>
      <c r="F178" s="186" t="s">
        <v>2350</v>
      </c>
      <c r="G178" s="187" t="s">
        <v>207</v>
      </c>
      <c r="H178" s="188">
        <v>4</v>
      </c>
      <c r="I178" s="189"/>
      <c r="J178" s="190">
        <f t="shared" si="10"/>
        <v>0</v>
      </c>
      <c r="K178" s="191"/>
      <c r="L178" s="36"/>
      <c r="M178" s="192" t="s">
        <v>1</v>
      </c>
      <c r="N178" s="193" t="s">
        <v>43</v>
      </c>
      <c r="O178" s="68"/>
      <c r="P178" s="194">
        <f t="shared" si="11"/>
        <v>0</v>
      </c>
      <c r="Q178" s="194">
        <v>0.15</v>
      </c>
      <c r="R178" s="194">
        <f t="shared" si="12"/>
        <v>0.6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176</v>
      </c>
      <c r="AT178" s="196" t="s">
        <v>172</v>
      </c>
      <c r="AU178" s="196" t="s">
        <v>88</v>
      </c>
      <c r="AY178" s="14" t="s">
        <v>170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86</v>
      </c>
      <c r="BK178" s="197">
        <f t="shared" si="19"/>
        <v>0</v>
      </c>
      <c r="BL178" s="14" t="s">
        <v>176</v>
      </c>
      <c r="BM178" s="196" t="s">
        <v>2442</v>
      </c>
    </row>
    <row r="179" spans="1:65" s="2" customFormat="1" ht="14.45" customHeight="1">
      <c r="A179" s="31"/>
      <c r="B179" s="32"/>
      <c r="C179" s="184" t="s">
        <v>485</v>
      </c>
      <c r="D179" s="184" t="s">
        <v>172</v>
      </c>
      <c r="E179" s="185" t="s">
        <v>2352</v>
      </c>
      <c r="F179" s="186" t="s">
        <v>2353</v>
      </c>
      <c r="G179" s="187" t="s">
        <v>207</v>
      </c>
      <c r="H179" s="188">
        <v>4</v>
      </c>
      <c r="I179" s="189"/>
      <c r="J179" s="190">
        <f t="shared" si="10"/>
        <v>0</v>
      </c>
      <c r="K179" s="191"/>
      <c r="L179" s="36"/>
      <c r="M179" s="192" t="s">
        <v>1</v>
      </c>
      <c r="N179" s="193" t="s">
        <v>43</v>
      </c>
      <c r="O179" s="68"/>
      <c r="P179" s="194">
        <f t="shared" si="11"/>
        <v>0</v>
      </c>
      <c r="Q179" s="194">
        <v>0.12303</v>
      </c>
      <c r="R179" s="194">
        <f t="shared" si="12"/>
        <v>0.49212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176</v>
      </c>
      <c r="AT179" s="196" t="s">
        <v>172</v>
      </c>
      <c r="AU179" s="196" t="s">
        <v>88</v>
      </c>
      <c r="AY179" s="14" t="s">
        <v>170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86</v>
      </c>
      <c r="BK179" s="197">
        <f t="shared" si="19"/>
        <v>0</v>
      </c>
      <c r="BL179" s="14" t="s">
        <v>176</v>
      </c>
      <c r="BM179" s="196" t="s">
        <v>2443</v>
      </c>
    </row>
    <row r="180" spans="1:65" s="2" customFormat="1" ht="14.45" customHeight="1">
      <c r="A180" s="31"/>
      <c r="B180" s="32"/>
      <c r="C180" s="198" t="s">
        <v>489</v>
      </c>
      <c r="D180" s="198" t="s">
        <v>210</v>
      </c>
      <c r="E180" s="199" t="s">
        <v>2216</v>
      </c>
      <c r="F180" s="200" t="s">
        <v>2217</v>
      </c>
      <c r="G180" s="201" t="s">
        <v>207</v>
      </c>
      <c r="H180" s="202">
        <v>4</v>
      </c>
      <c r="I180" s="203"/>
      <c r="J180" s="204">
        <f t="shared" si="10"/>
        <v>0</v>
      </c>
      <c r="K180" s="205"/>
      <c r="L180" s="206"/>
      <c r="M180" s="207" t="s">
        <v>1</v>
      </c>
      <c r="N180" s="208" t="s">
        <v>43</v>
      </c>
      <c r="O180" s="68"/>
      <c r="P180" s="194">
        <f t="shared" si="11"/>
        <v>0</v>
      </c>
      <c r="Q180" s="194">
        <v>7.0000000000000001E-3</v>
      </c>
      <c r="R180" s="194">
        <f t="shared" si="12"/>
        <v>2.8000000000000001E-2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204</v>
      </c>
      <c r="AT180" s="196" t="s">
        <v>210</v>
      </c>
      <c r="AU180" s="196" t="s">
        <v>88</v>
      </c>
      <c r="AY180" s="14" t="s">
        <v>170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86</v>
      </c>
      <c r="BK180" s="197">
        <f t="shared" si="19"/>
        <v>0</v>
      </c>
      <c r="BL180" s="14" t="s">
        <v>176</v>
      </c>
      <c r="BM180" s="196" t="s">
        <v>2444</v>
      </c>
    </row>
    <row r="181" spans="1:65" s="2" customFormat="1" ht="14.45" customHeight="1">
      <c r="A181" s="31"/>
      <c r="B181" s="32"/>
      <c r="C181" s="198" t="s">
        <v>579</v>
      </c>
      <c r="D181" s="198" t="s">
        <v>210</v>
      </c>
      <c r="E181" s="199" t="s">
        <v>2219</v>
      </c>
      <c r="F181" s="200" t="s">
        <v>2220</v>
      </c>
      <c r="G181" s="201" t="s">
        <v>207</v>
      </c>
      <c r="H181" s="202">
        <v>4</v>
      </c>
      <c r="I181" s="203"/>
      <c r="J181" s="204">
        <f t="shared" si="10"/>
        <v>0</v>
      </c>
      <c r="K181" s="205"/>
      <c r="L181" s="206"/>
      <c r="M181" s="207" t="s">
        <v>1</v>
      </c>
      <c r="N181" s="208" t="s">
        <v>43</v>
      </c>
      <c r="O181" s="68"/>
      <c r="P181" s="194">
        <f t="shared" si="11"/>
        <v>0</v>
      </c>
      <c r="Q181" s="194">
        <v>1E-3</v>
      </c>
      <c r="R181" s="194">
        <f t="shared" si="12"/>
        <v>4.0000000000000001E-3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204</v>
      </c>
      <c r="AT181" s="196" t="s">
        <v>210</v>
      </c>
      <c r="AU181" s="196" t="s">
        <v>88</v>
      </c>
      <c r="AY181" s="14" t="s">
        <v>170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86</v>
      </c>
      <c r="BK181" s="197">
        <f t="shared" si="19"/>
        <v>0</v>
      </c>
      <c r="BL181" s="14" t="s">
        <v>176</v>
      </c>
      <c r="BM181" s="196" t="s">
        <v>2445</v>
      </c>
    </row>
    <row r="182" spans="1:65" s="2" customFormat="1" ht="14.45" customHeight="1">
      <c r="A182" s="31"/>
      <c r="B182" s="32"/>
      <c r="C182" s="184" t="s">
        <v>583</v>
      </c>
      <c r="D182" s="184" t="s">
        <v>172</v>
      </c>
      <c r="E182" s="185" t="s">
        <v>2231</v>
      </c>
      <c r="F182" s="186" t="s">
        <v>2232</v>
      </c>
      <c r="G182" s="187" t="s">
        <v>207</v>
      </c>
      <c r="H182" s="188">
        <v>8</v>
      </c>
      <c r="I182" s="189"/>
      <c r="J182" s="190">
        <f t="shared" si="10"/>
        <v>0</v>
      </c>
      <c r="K182" s="191"/>
      <c r="L182" s="36"/>
      <c r="M182" s="192" t="s">
        <v>1</v>
      </c>
      <c r="N182" s="193" t="s">
        <v>43</v>
      </c>
      <c r="O182" s="68"/>
      <c r="P182" s="194">
        <f t="shared" si="11"/>
        <v>0</v>
      </c>
      <c r="Q182" s="194">
        <v>3.1E-4</v>
      </c>
      <c r="R182" s="194">
        <f t="shared" si="12"/>
        <v>2.48E-3</v>
      </c>
      <c r="S182" s="194">
        <v>0</v>
      </c>
      <c r="T182" s="195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176</v>
      </c>
      <c r="AT182" s="196" t="s">
        <v>172</v>
      </c>
      <c r="AU182" s="196" t="s">
        <v>88</v>
      </c>
      <c r="AY182" s="14" t="s">
        <v>170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86</v>
      </c>
      <c r="BK182" s="197">
        <f t="shared" si="19"/>
        <v>0</v>
      </c>
      <c r="BL182" s="14" t="s">
        <v>176</v>
      </c>
      <c r="BM182" s="196" t="s">
        <v>2446</v>
      </c>
    </row>
    <row r="183" spans="1:65" s="2" customFormat="1" ht="14.45" customHeight="1">
      <c r="A183" s="31"/>
      <c r="B183" s="32"/>
      <c r="C183" s="184" t="s">
        <v>493</v>
      </c>
      <c r="D183" s="184" t="s">
        <v>172</v>
      </c>
      <c r="E183" s="185" t="s">
        <v>2034</v>
      </c>
      <c r="F183" s="186" t="s">
        <v>2035</v>
      </c>
      <c r="G183" s="187" t="s">
        <v>217</v>
      </c>
      <c r="H183" s="188">
        <v>72.27</v>
      </c>
      <c r="I183" s="189"/>
      <c r="J183" s="190">
        <f t="shared" si="10"/>
        <v>0</v>
      </c>
      <c r="K183" s="191"/>
      <c r="L183" s="36"/>
      <c r="M183" s="192" t="s">
        <v>1</v>
      </c>
      <c r="N183" s="193" t="s">
        <v>43</v>
      </c>
      <c r="O183" s="68"/>
      <c r="P183" s="194">
        <f t="shared" si="11"/>
        <v>0</v>
      </c>
      <c r="Q183" s="194">
        <v>1.9000000000000001E-4</v>
      </c>
      <c r="R183" s="194">
        <f t="shared" si="12"/>
        <v>1.37313E-2</v>
      </c>
      <c r="S183" s="194">
        <v>0</v>
      </c>
      <c r="T183" s="195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176</v>
      </c>
      <c r="AT183" s="196" t="s">
        <v>172</v>
      </c>
      <c r="AU183" s="196" t="s">
        <v>88</v>
      </c>
      <c r="AY183" s="14" t="s">
        <v>170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86</v>
      </c>
      <c r="BK183" s="197">
        <f t="shared" si="19"/>
        <v>0</v>
      </c>
      <c r="BL183" s="14" t="s">
        <v>176</v>
      </c>
      <c r="BM183" s="196" t="s">
        <v>2447</v>
      </c>
    </row>
    <row r="184" spans="1:65" s="2" customFormat="1" ht="14.45" customHeight="1">
      <c r="A184" s="31"/>
      <c r="B184" s="32"/>
      <c r="C184" s="184" t="s">
        <v>586</v>
      </c>
      <c r="D184" s="184" t="s">
        <v>172</v>
      </c>
      <c r="E184" s="185" t="s">
        <v>1492</v>
      </c>
      <c r="F184" s="186" t="s">
        <v>1493</v>
      </c>
      <c r="G184" s="187" t="s">
        <v>217</v>
      </c>
      <c r="H184" s="188">
        <v>57.4</v>
      </c>
      <c r="I184" s="189"/>
      <c r="J184" s="190">
        <f t="shared" si="10"/>
        <v>0</v>
      </c>
      <c r="K184" s="191"/>
      <c r="L184" s="36"/>
      <c r="M184" s="192" t="s">
        <v>1</v>
      </c>
      <c r="N184" s="193" t="s">
        <v>43</v>
      </c>
      <c r="O184" s="68"/>
      <c r="P184" s="194">
        <f t="shared" si="11"/>
        <v>0</v>
      </c>
      <c r="Q184" s="194">
        <v>6.0000000000000002E-5</v>
      </c>
      <c r="R184" s="194">
        <f t="shared" si="12"/>
        <v>3.444E-3</v>
      </c>
      <c r="S184" s="194">
        <v>0</v>
      </c>
      <c r="T184" s="195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176</v>
      </c>
      <c r="AT184" s="196" t="s">
        <v>172</v>
      </c>
      <c r="AU184" s="196" t="s">
        <v>88</v>
      </c>
      <c r="AY184" s="14" t="s">
        <v>170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4" t="s">
        <v>86</v>
      </c>
      <c r="BK184" s="197">
        <f t="shared" si="19"/>
        <v>0</v>
      </c>
      <c r="BL184" s="14" t="s">
        <v>176</v>
      </c>
      <c r="BM184" s="196" t="s">
        <v>2448</v>
      </c>
    </row>
    <row r="185" spans="1:65" s="12" customFormat="1" ht="22.9" customHeight="1">
      <c r="B185" s="168"/>
      <c r="C185" s="169"/>
      <c r="D185" s="170" t="s">
        <v>77</v>
      </c>
      <c r="E185" s="182" t="s">
        <v>209</v>
      </c>
      <c r="F185" s="182" t="s">
        <v>237</v>
      </c>
      <c r="G185" s="169"/>
      <c r="H185" s="169"/>
      <c r="I185" s="172"/>
      <c r="J185" s="183">
        <f>BK185</f>
        <v>0</v>
      </c>
      <c r="K185" s="169"/>
      <c r="L185" s="174"/>
      <c r="M185" s="175"/>
      <c r="N185" s="176"/>
      <c r="O185" s="176"/>
      <c r="P185" s="177">
        <f>P186</f>
        <v>0</v>
      </c>
      <c r="Q185" s="176"/>
      <c r="R185" s="177">
        <f>R186</f>
        <v>0</v>
      </c>
      <c r="S185" s="176"/>
      <c r="T185" s="178">
        <f>T186</f>
        <v>0</v>
      </c>
      <c r="AR185" s="179" t="s">
        <v>86</v>
      </c>
      <c r="AT185" s="180" t="s">
        <v>77</v>
      </c>
      <c r="AU185" s="180" t="s">
        <v>86</v>
      </c>
      <c r="AY185" s="179" t="s">
        <v>170</v>
      </c>
      <c r="BK185" s="181">
        <f>BK186</f>
        <v>0</v>
      </c>
    </row>
    <row r="186" spans="1:65" s="2" customFormat="1" ht="14.45" customHeight="1">
      <c r="A186" s="31"/>
      <c r="B186" s="32"/>
      <c r="C186" s="184" t="s">
        <v>497</v>
      </c>
      <c r="D186" s="184" t="s">
        <v>172</v>
      </c>
      <c r="E186" s="185" t="s">
        <v>1495</v>
      </c>
      <c r="F186" s="186" t="s">
        <v>1496</v>
      </c>
      <c r="G186" s="187" t="s">
        <v>217</v>
      </c>
      <c r="H186" s="188">
        <v>5.61</v>
      </c>
      <c r="I186" s="189"/>
      <c r="J186" s="190">
        <f>ROUND(I186*H186,2)</f>
        <v>0</v>
      </c>
      <c r="K186" s="191"/>
      <c r="L186" s="36"/>
      <c r="M186" s="192" t="s">
        <v>1</v>
      </c>
      <c r="N186" s="193" t="s">
        <v>43</v>
      </c>
      <c r="O186" s="68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176</v>
      </c>
      <c r="AT186" s="196" t="s">
        <v>172</v>
      </c>
      <c r="AU186" s="196" t="s">
        <v>88</v>
      </c>
      <c r="AY186" s="14" t="s">
        <v>170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4" t="s">
        <v>86</v>
      </c>
      <c r="BK186" s="197">
        <f>ROUND(I186*H186,2)</f>
        <v>0</v>
      </c>
      <c r="BL186" s="14" t="s">
        <v>176</v>
      </c>
      <c r="BM186" s="196" t="s">
        <v>2449</v>
      </c>
    </row>
    <row r="187" spans="1:65" s="12" customFormat="1" ht="22.9" customHeight="1">
      <c r="B187" s="168"/>
      <c r="C187" s="169"/>
      <c r="D187" s="170" t="s">
        <v>77</v>
      </c>
      <c r="E187" s="182" t="s">
        <v>1297</v>
      </c>
      <c r="F187" s="182" t="s">
        <v>1504</v>
      </c>
      <c r="G187" s="169"/>
      <c r="H187" s="169"/>
      <c r="I187" s="172"/>
      <c r="J187" s="183">
        <f>BK187</f>
        <v>0</v>
      </c>
      <c r="K187" s="169"/>
      <c r="L187" s="174"/>
      <c r="M187" s="175"/>
      <c r="N187" s="176"/>
      <c r="O187" s="176"/>
      <c r="P187" s="177">
        <f>SUM(P188:P189)</f>
        <v>0</v>
      </c>
      <c r="Q187" s="176"/>
      <c r="R187" s="177">
        <f>SUM(R188:R189)</f>
        <v>0</v>
      </c>
      <c r="S187" s="176"/>
      <c r="T187" s="178">
        <f>SUM(T188:T189)</f>
        <v>1.4586000000000001</v>
      </c>
      <c r="AR187" s="179" t="s">
        <v>86</v>
      </c>
      <c r="AT187" s="180" t="s">
        <v>77</v>
      </c>
      <c r="AU187" s="180" t="s">
        <v>86</v>
      </c>
      <c r="AY187" s="179" t="s">
        <v>170</v>
      </c>
      <c r="BK187" s="181">
        <f>SUM(BK188:BK189)</f>
        <v>0</v>
      </c>
    </row>
    <row r="188" spans="1:65" s="2" customFormat="1" ht="24.2" customHeight="1">
      <c r="A188" s="31"/>
      <c r="B188" s="32"/>
      <c r="C188" s="184" t="s">
        <v>589</v>
      </c>
      <c r="D188" s="184" t="s">
        <v>172</v>
      </c>
      <c r="E188" s="185" t="s">
        <v>1505</v>
      </c>
      <c r="F188" s="186" t="s">
        <v>1506</v>
      </c>
      <c r="G188" s="187" t="s">
        <v>196</v>
      </c>
      <c r="H188" s="188">
        <v>2.8050000000000002</v>
      </c>
      <c r="I188" s="189"/>
      <c r="J188" s="190">
        <f>ROUND(I188*H188,2)</f>
        <v>0</v>
      </c>
      <c r="K188" s="191"/>
      <c r="L188" s="36"/>
      <c r="M188" s="192" t="s">
        <v>1</v>
      </c>
      <c r="N188" s="193" t="s">
        <v>43</v>
      </c>
      <c r="O188" s="68"/>
      <c r="P188" s="194">
        <f>O188*H188</f>
        <v>0</v>
      </c>
      <c r="Q188" s="194">
        <v>0</v>
      </c>
      <c r="R188" s="194">
        <f>Q188*H188</f>
        <v>0</v>
      </c>
      <c r="S188" s="194">
        <v>0.3</v>
      </c>
      <c r="T188" s="195">
        <f>S188*H188</f>
        <v>0.84150000000000003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176</v>
      </c>
      <c r="AT188" s="196" t="s">
        <v>172</v>
      </c>
      <c r="AU188" s="196" t="s">
        <v>88</v>
      </c>
      <c r="AY188" s="14" t="s">
        <v>170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4" t="s">
        <v>86</v>
      </c>
      <c r="BK188" s="197">
        <f>ROUND(I188*H188,2)</f>
        <v>0</v>
      </c>
      <c r="BL188" s="14" t="s">
        <v>176</v>
      </c>
      <c r="BM188" s="196" t="s">
        <v>2450</v>
      </c>
    </row>
    <row r="189" spans="1:65" s="2" customFormat="1" ht="24.2" customHeight="1">
      <c r="A189" s="31"/>
      <c r="B189" s="32"/>
      <c r="C189" s="184" t="s">
        <v>501</v>
      </c>
      <c r="D189" s="184" t="s">
        <v>172</v>
      </c>
      <c r="E189" s="185" t="s">
        <v>1508</v>
      </c>
      <c r="F189" s="186" t="s">
        <v>1509</v>
      </c>
      <c r="G189" s="187" t="s">
        <v>196</v>
      </c>
      <c r="H189" s="188">
        <v>2.8050000000000002</v>
      </c>
      <c r="I189" s="189"/>
      <c r="J189" s="190">
        <f>ROUND(I189*H189,2)</f>
        <v>0</v>
      </c>
      <c r="K189" s="191"/>
      <c r="L189" s="36"/>
      <c r="M189" s="192" t="s">
        <v>1</v>
      </c>
      <c r="N189" s="193" t="s">
        <v>43</v>
      </c>
      <c r="O189" s="68"/>
      <c r="P189" s="194">
        <f>O189*H189</f>
        <v>0</v>
      </c>
      <c r="Q189" s="194">
        <v>0</v>
      </c>
      <c r="R189" s="194">
        <f>Q189*H189</f>
        <v>0</v>
      </c>
      <c r="S189" s="194">
        <v>0.22</v>
      </c>
      <c r="T189" s="195">
        <f>S189*H189</f>
        <v>0.61710000000000009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176</v>
      </c>
      <c r="AT189" s="196" t="s">
        <v>172</v>
      </c>
      <c r="AU189" s="196" t="s">
        <v>88</v>
      </c>
      <c r="AY189" s="14" t="s">
        <v>170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4" t="s">
        <v>86</v>
      </c>
      <c r="BK189" s="197">
        <f>ROUND(I189*H189,2)</f>
        <v>0</v>
      </c>
      <c r="BL189" s="14" t="s">
        <v>176</v>
      </c>
      <c r="BM189" s="196" t="s">
        <v>2451</v>
      </c>
    </row>
    <row r="190" spans="1:65" s="12" customFormat="1" ht="22.9" customHeight="1">
      <c r="B190" s="168"/>
      <c r="C190" s="169"/>
      <c r="D190" s="170" t="s">
        <v>77</v>
      </c>
      <c r="E190" s="182" t="s">
        <v>280</v>
      </c>
      <c r="F190" s="182" t="s">
        <v>281</v>
      </c>
      <c r="G190" s="169"/>
      <c r="H190" s="169"/>
      <c r="I190" s="172"/>
      <c r="J190" s="183">
        <f>BK190</f>
        <v>0</v>
      </c>
      <c r="K190" s="169"/>
      <c r="L190" s="174"/>
      <c r="M190" s="175"/>
      <c r="N190" s="176"/>
      <c r="O190" s="176"/>
      <c r="P190" s="177">
        <f>SUM(P191:P195)</f>
        <v>0</v>
      </c>
      <c r="Q190" s="176"/>
      <c r="R190" s="177">
        <f>SUM(R191:R195)</f>
        <v>0</v>
      </c>
      <c r="S190" s="176"/>
      <c r="T190" s="178">
        <f>SUM(T191:T195)</f>
        <v>0</v>
      </c>
      <c r="AR190" s="179" t="s">
        <v>86</v>
      </c>
      <c r="AT190" s="180" t="s">
        <v>77</v>
      </c>
      <c r="AU190" s="180" t="s">
        <v>86</v>
      </c>
      <c r="AY190" s="179" t="s">
        <v>170</v>
      </c>
      <c r="BK190" s="181">
        <f>SUM(BK191:BK195)</f>
        <v>0</v>
      </c>
    </row>
    <row r="191" spans="1:65" s="2" customFormat="1" ht="14.45" customHeight="1">
      <c r="A191" s="31"/>
      <c r="B191" s="32"/>
      <c r="C191" s="184" t="s">
        <v>503</v>
      </c>
      <c r="D191" s="184" t="s">
        <v>172</v>
      </c>
      <c r="E191" s="185" t="s">
        <v>273</v>
      </c>
      <c r="F191" s="186" t="s">
        <v>274</v>
      </c>
      <c r="G191" s="187" t="s">
        <v>191</v>
      </c>
      <c r="H191" s="188">
        <v>1.4590000000000001</v>
      </c>
      <c r="I191" s="189"/>
      <c r="J191" s="190">
        <f>ROUND(I191*H191,2)</f>
        <v>0</v>
      </c>
      <c r="K191" s="191"/>
      <c r="L191" s="36"/>
      <c r="M191" s="192" t="s">
        <v>1</v>
      </c>
      <c r="N191" s="193" t="s">
        <v>43</v>
      </c>
      <c r="O191" s="68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176</v>
      </c>
      <c r="AT191" s="196" t="s">
        <v>172</v>
      </c>
      <c r="AU191" s="196" t="s">
        <v>88</v>
      </c>
      <c r="AY191" s="14" t="s">
        <v>170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4" t="s">
        <v>86</v>
      </c>
      <c r="BK191" s="197">
        <f>ROUND(I191*H191,2)</f>
        <v>0</v>
      </c>
      <c r="BL191" s="14" t="s">
        <v>176</v>
      </c>
      <c r="BM191" s="196" t="s">
        <v>2452</v>
      </c>
    </row>
    <row r="192" spans="1:65" s="2" customFormat="1" ht="24.2" customHeight="1">
      <c r="A192" s="31"/>
      <c r="B192" s="32"/>
      <c r="C192" s="184" t="s">
        <v>505</v>
      </c>
      <c r="D192" s="184" t="s">
        <v>172</v>
      </c>
      <c r="E192" s="185" t="s">
        <v>277</v>
      </c>
      <c r="F192" s="186" t="s">
        <v>278</v>
      </c>
      <c r="G192" s="187" t="s">
        <v>191</v>
      </c>
      <c r="H192" s="188">
        <v>26.262</v>
      </c>
      <c r="I192" s="189"/>
      <c r="J192" s="190">
        <f>ROUND(I192*H192,2)</f>
        <v>0</v>
      </c>
      <c r="K192" s="191"/>
      <c r="L192" s="36"/>
      <c r="M192" s="192" t="s">
        <v>1</v>
      </c>
      <c r="N192" s="193" t="s">
        <v>43</v>
      </c>
      <c r="O192" s="68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176</v>
      </c>
      <c r="AT192" s="196" t="s">
        <v>172</v>
      </c>
      <c r="AU192" s="196" t="s">
        <v>88</v>
      </c>
      <c r="AY192" s="14" t="s">
        <v>170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4" t="s">
        <v>86</v>
      </c>
      <c r="BK192" s="197">
        <f>ROUND(I192*H192,2)</f>
        <v>0</v>
      </c>
      <c r="BL192" s="14" t="s">
        <v>176</v>
      </c>
      <c r="BM192" s="196" t="s">
        <v>2453</v>
      </c>
    </row>
    <row r="193" spans="1:65" s="2" customFormat="1" ht="24.2" customHeight="1">
      <c r="A193" s="31"/>
      <c r="B193" s="32"/>
      <c r="C193" s="184" t="s">
        <v>507</v>
      </c>
      <c r="D193" s="184" t="s">
        <v>172</v>
      </c>
      <c r="E193" s="185" t="s">
        <v>466</v>
      </c>
      <c r="F193" s="186" t="s">
        <v>1513</v>
      </c>
      <c r="G193" s="187" t="s">
        <v>191</v>
      </c>
      <c r="H193" s="188">
        <v>0.61699999999999999</v>
      </c>
      <c r="I193" s="189"/>
      <c r="J193" s="190">
        <f>ROUND(I193*H193,2)</f>
        <v>0</v>
      </c>
      <c r="K193" s="191"/>
      <c r="L193" s="36"/>
      <c r="M193" s="192" t="s">
        <v>1</v>
      </c>
      <c r="N193" s="193" t="s">
        <v>43</v>
      </c>
      <c r="O193" s="68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176</v>
      </c>
      <c r="AT193" s="196" t="s">
        <v>172</v>
      </c>
      <c r="AU193" s="196" t="s">
        <v>88</v>
      </c>
      <c r="AY193" s="14" t="s">
        <v>170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4" t="s">
        <v>86</v>
      </c>
      <c r="BK193" s="197">
        <f>ROUND(I193*H193,2)</f>
        <v>0</v>
      </c>
      <c r="BL193" s="14" t="s">
        <v>176</v>
      </c>
      <c r="BM193" s="196" t="s">
        <v>2454</v>
      </c>
    </row>
    <row r="194" spans="1:65" s="2" customFormat="1" ht="24.2" customHeight="1">
      <c r="A194" s="31"/>
      <c r="B194" s="32"/>
      <c r="C194" s="184" t="s">
        <v>756</v>
      </c>
      <c r="D194" s="184" t="s">
        <v>172</v>
      </c>
      <c r="E194" s="185" t="s">
        <v>470</v>
      </c>
      <c r="F194" s="186" t="s">
        <v>1515</v>
      </c>
      <c r="G194" s="187" t="s">
        <v>191</v>
      </c>
      <c r="H194" s="188">
        <v>0.84199999999999997</v>
      </c>
      <c r="I194" s="189"/>
      <c r="J194" s="190">
        <f>ROUND(I194*H194,2)</f>
        <v>0</v>
      </c>
      <c r="K194" s="191"/>
      <c r="L194" s="36"/>
      <c r="M194" s="192" t="s">
        <v>1</v>
      </c>
      <c r="N194" s="193" t="s">
        <v>43</v>
      </c>
      <c r="O194" s="68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176</v>
      </c>
      <c r="AT194" s="196" t="s">
        <v>172</v>
      </c>
      <c r="AU194" s="196" t="s">
        <v>88</v>
      </c>
      <c r="AY194" s="14" t="s">
        <v>170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4" t="s">
        <v>86</v>
      </c>
      <c r="BK194" s="197">
        <f>ROUND(I194*H194,2)</f>
        <v>0</v>
      </c>
      <c r="BL194" s="14" t="s">
        <v>176</v>
      </c>
      <c r="BM194" s="196" t="s">
        <v>2455</v>
      </c>
    </row>
    <row r="195" spans="1:65" s="2" customFormat="1" ht="24.2" customHeight="1">
      <c r="A195" s="31"/>
      <c r="B195" s="32"/>
      <c r="C195" s="184" t="s">
        <v>758</v>
      </c>
      <c r="D195" s="184" t="s">
        <v>172</v>
      </c>
      <c r="E195" s="185" t="s">
        <v>1517</v>
      </c>
      <c r="F195" s="186" t="s">
        <v>1518</v>
      </c>
      <c r="G195" s="187" t="s">
        <v>191</v>
      </c>
      <c r="H195" s="188">
        <v>2.1160000000000001</v>
      </c>
      <c r="I195" s="189"/>
      <c r="J195" s="190">
        <f>ROUND(I195*H195,2)</f>
        <v>0</v>
      </c>
      <c r="K195" s="191"/>
      <c r="L195" s="36"/>
      <c r="M195" s="192" t="s">
        <v>1</v>
      </c>
      <c r="N195" s="193" t="s">
        <v>43</v>
      </c>
      <c r="O195" s="68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176</v>
      </c>
      <c r="AT195" s="196" t="s">
        <v>172</v>
      </c>
      <c r="AU195" s="196" t="s">
        <v>88</v>
      </c>
      <c r="AY195" s="14" t="s">
        <v>170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4" t="s">
        <v>86</v>
      </c>
      <c r="BK195" s="197">
        <f>ROUND(I195*H195,2)</f>
        <v>0</v>
      </c>
      <c r="BL195" s="14" t="s">
        <v>176</v>
      </c>
      <c r="BM195" s="196" t="s">
        <v>2456</v>
      </c>
    </row>
    <row r="196" spans="1:65" s="12" customFormat="1" ht="25.9" customHeight="1">
      <c r="B196" s="168"/>
      <c r="C196" s="169"/>
      <c r="D196" s="170" t="s">
        <v>77</v>
      </c>
      <c r="E196" s="171" t="s">
        <v>286</v>
      </c>
      <c r="F196" s="171" t="s">
        <v>1520</v>
      </c>
      <c r="G196" s="169"/>
      <c r="H196" s="169"/>
      <c r="I196" s="172"/>
      <c r="J196" s="173">
        <f>BK196</f>
        <v>0</v>
      </c>
      <c r="K196" s="169"/>
      <c r="L196" s="174"/>
      <c r="M196" s="175"/>
      <c r="N196" s="176"/>
      <c r="O196" s="176"/>
      <c r="P196" s="177">
        <f>P197</f>
        <v>0</v>
      </c>
      <c r="Q196" s="176"/>
      <c r="R196" s="177">
        <f>R197</f>
        <v>0</v>
      </c>
      <c r="S196" s="176"/>
      <c r="T196" s="178">
        <f>T197</f>
        <v>0</v>
      </c>
      <c r="AR196" s="179" t="s">
        <v>188</v>
      </c>
      <c r="AT196" s="180" t="s">
        <v>77</v>
      </c>
      <c r="AU196" s="180" t="s">
        <v>78</v>
      </c>
      <c r="AY196" s="179" t="s">
        <v>170</v>
      </c>
      <c r="BK196" s="181">
        <f>BK197</f>
        <v>0</v>
      </c>
    </row>
    <row r="197" spans="1:65" s="12" customFormat="1" ht="22.9" customHeight="1">
      <c r="B197" s="168"/>
      <c r="C197" s="169"/>
      <c r="D197" s="170" t="s">
        <v>77</v>
      </c>
      <c r="E197" s="182" t="s">
        <v>288</v>
      </c>
      <c r="F197" s="182" t="s">
        <v>289</v>
      </c>
      <c r="G197" s="169"/>
      <c r="H197" s="169"/>
      <c r="I197" s="172"/>
      <c r="J197" s="183">
        <f>BK197</f>
        <v>0</v>
      </c>
      <c r="K197" s="169"/>
      <c r="L197" s="174"/>
      <c r="M197" s="175"/>
      <c r="N197" s="176"/>
      <c r="O197" s="176"/>
      <c r="P197" s="177">
        <f>SUM(P198:P210)</f>
        <v>0</v>
      </c>
      <c r="Q197" s="176"/>
      <c r="R197" s="177">
        <f>SUM(R198:R210)</f>
        <v>0</v>
      </c>
      <c r="S197" s="176"/>
      <c r="T197" s="178">
        <f>SUM(T198:T210)</f>
        <v>0</v>
      </c>
      <c r="AR197" s="179" t="s">
        <v>188</v>
      </c>
      <c r="AT197" s="180" t="s">
        <v>77</v>
      </c>
      <c r="AU197" s="180" t="s">
        <v>86</v>
      </c>
      <c r="AY197" s="179" t="s">
        <v>170</v>
      </c>
      <c r="BK197" s="181">
        <f>SUM(BK198:BK210)</f>
        <v>0</v>
      </c>
    </row>
    <row r="198" spans="1:65" s="2" customFormat="1" ht="62.65" customHeight="1">
      <c r="A198" s="31"/>
      <c r="B198" s="32"/>
      <c r="C198" s="184" t="s">
        <v>1022</v>
      </c>
      <c r="D198" s="184" t="s">
        <v>172</v>
      </c>
      <c r="E198" s="185" t="s">
        <v>291</v>
      </c>
      <c r="F198" s="186" t="s">
        <v>292</v>
      </c>
      <c r="G198" s="187" t="s">
        <v>264</v>
      </c>
      <c r="H198" s="188">
        <v>1</v>
      </c>
      <c r="I198" s="189"/>
      <c r="J198" s="190">
        <f t="shared" ref="J198:J210" si="20">ROUND(I198*H198,2)</f>
        <v>0</v>
      </c>
      <c r="K198" s="191"/>
      <c r="L198" s="36"/>
      <c r="M198" s="192" t="s">
        <v>1</v>
      </c>
      <c r="N198" s="193" t="s">
        <v>43</v>
      </c>
      <c r="O198" s="68"/>
      <c r="P198" s="194">
        <f t="shared" ref="P198:P210" si="21">O198*H198</f>
        <v>0</v>
      </c>
      <c r="Q198" s="194">
        <v>0</v>
      </c>
      <c r="R198" s="194">
        <f t="shared" ref="R198:R210" si="22">Q198*H198</f>
        <v>0</v>
      </c>
      <c r="S198" s="194">
        <v>0</v>
      </c>
      <c r="T198" s="195">
        <f t="shared" ref="T198:T210" si="23"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293</v>
      </c>
      <c r="AT198" s="196" t="s">
        <v>172</v>
      </c>
      <c r="AU198" s="196" t="s">
        <v>88</v>
      </c>
      <c r="AY198" s="14" t="s">
        <v>170</v>
      </c>
      <c r="BE198" s="197">
        <f t="shared" ref="BE198:BE210" si="24">IF(N198="základní",J198,0)</f>
        <v>0</v>
      </c>
      <c r="BF198" s="197">
        <f t="shared" ref="BF198:BF210" si="25">IF(N198="snížená",J198,0)</f>
        <v>0</v>
      </c>
      <c r="BG198" s="197">
        <f t="shared" ref="BG198:BG210" si="26">IF(N198="zákl. přenesená",J198,0)</f>
        <v>0</v>
      </c>
      <c r="BH198" s="197">
        <f t="shared" ref="BH198:BH210" si="27">IF(N198="sníž. přenesená",J198,0)</f>
        <v>0</v>
      </c>
      <c r="BI198" s="197">
        <f t="shared" ref="BI198:BI210" si="28">IF(N198="nulová",J198,0)</f>
        <v>0</v>
      </c>
      <c r="BJ198" s="14" t="s">
        <v>86</v>
      </c>
      <c r="BK198" s="197">
        <f t="shared" ref="BK198:BK210" si="29">ROUND(I198*H198,2)</f>
        <v>0</v>
      </c>
      <c r="BL198" s="14" t="s">
        <v>293</v>
      </c>
      <c r="BM198" s="196" t="s">
        <v>2457</v>
      </c>
    </row>
    <row r="199" spans="1:65" s="2" customFormat="1" ht="49.15" customHeight="1">
      <c r="A199" s="31"/>
      <c r="B199" s="32"/>
      <c r="C199" s="184" t="s">
        <v>564</v>
      </c>
      <c r="D199" s="184" t="s">
        <v>172</v>
      </c>
      <c r="E199" s="185" t="s">
        <v>296</v>
      </c>
      <c r="F199" s="186" t="s">
        <v>297</v>
      </c>
      <c r="G199" s="187" t="s">
        <v>264</v>
      </c>
      <c r="H199" s="188">
        <v>1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43</v>
      </c>
      <c r="O199" s="68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293</v>
      </c>
      <c r="AT199" s="196" t="s">
        <v>172</v>
      </c>
      <c r="AU199" s="196" t="s">
        <v>88</v>
      </c>
      <c r="AY199" s="14" t="s">
        <v>170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86</v>
      </c>
      <c r="BK199" s="197">
        <f t="shared" si="29"/>
        <v>0</v>
      </c>
      <c r="BL199" s="14" t="s">
        <v>293</v>
      </c>
      <c r="BM199" s="196" t="s">
        <v>2458</v>
      </c>
    </row>
    <row r="200" spans="1:65" s="2" customFormat="1" ht="49.15" customHeight="1">
      <c r="A200" s="31"/>
      <c r="B200" s="32"/>
      <c r="C200" s="184" t="s">
        <v>591</v>
      </c>
      <c r="D200" s="184" t="s">
        <v>172</v>
      </c>
      <c r="E200" s="185" t="s">
        <v>482</v>
      </c>
      <c r="F200" s="186" t="s">
        <v>483</v>
      </c>
      <c r="G200" s="187" t="s">
        <v>264</v>
      </c>
      <c r="H200" s="188">
        <v>1</v>
      </c>
      <c r="I200" s="189"/>
      <c r="J200" s="190">
        <f t="shared" si="20"/>
        <v>0</v>
      </c>
      <c r="K200" s="191"/>
      <c r="L200" s="36"/>
      <c r="M200" s="192" t="s">
        <v>1</v>
      </c>
      <c r="N200" s="193" t="s">
        <v>43</v>
      </c>
      <c r="O200" s="68"/>
      <c r="P200" s="194">
        <f t="shared" si="21"/>
        <v>0</v>
      </c>
      <c r="Q200" s="194">
        <v>0</v>
      </c>
      <c r="R200" s="194">
        <f t="shared" si="22"/>
        <v>0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293</v>
      </c>
      <c r="AT200" s="196" t="s">
        <v>172</v>
      </c>
      <c r="AU200" s="196" t="s">
        <v>88</v>
      </c>
      <c r="AY200" s="14" t="s">
        <v>170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86</v>
      </c>
      <c r="BK200" s="197">
        <f t="shared" si="29"/>
        <v>0</v>
      </c>
      <c r="BL200" s="14" t="s">
        <v>293</v>
      </c>
      <c r="BM200" s="196" t="s">
        <v>2459</v>
      </c>
    </row>
    <row r="201" spans="1:65" s="2" customFormat="1" ht="24.2" customHeight="1">
      <c r="A201" s="31"/>
      <c r="B201" s="32"/>
      <c r="C201" s="184" t="s">
        <v>593</v>
      </c>
      <c r="D201" s="184" t="s">
        <v>172</v>
      </c>
      <c r="E201" s="185" t="s">
        <v>486</v>
      </c>
      <c r="F201" s="186" t="s">
        <v>487</v>
      </c>
      <c r="G201" s="187" t="s">
        <v>264</v>
      </c>
      <c r="H201" s="188">
        <v>1</v>
      </c>
      <c r="I201" s="189"/>
      <c r="J201" s="190">
        <f t="shared" si="20"/>
        <v>0</v>
      </c>
      <c r="K201" s="191"/>
      <c r="L201" s="36"/>
      <c r="M201" s="192" t="s">
        <v>1</v>
      </c>
      <c r="N201" s="193" t="s">
        <v>43</v>
      </c>
      <c r="O201" s="68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293</v>
      </c>
      <c r="AT201" s="196" t="s">
        <v>172</v>
      </c>
      <c r="AU201" s="196" t="s">
        <v>88</v>
      </c>
      <c r="AY201" s="14" t="s">
        <v>170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86</v>
      </c>
      <c r="BK201" s="197">
        <f t="shared" si="29"/>
        <v>0</v>
      </c>
      <c r="BL201" s="14" t="s">
        <v>293</v>
      </c>
      <c r="BM201" s="196" t="s">
        <v>2460</v>
      </c>
    </row>
    <row r="202" spans="1:65" s="2" customFormat="1" ht="24.2" customHeight="1">
      <c r="A202" s="31"/>
      <c r="B202" s="32"/>
      <c r="C202" s="184" t="s">
        <v>595</v>
      </c>
      <c r="D202" s="184" t="s">
        <v>172</v>
      </c>
      <c r="E202" s="185" t="s">
        <v>490</v>
      </c>
      <c r="F202" s="186" t="s">
        <v>491</v>
      </c>
      <c r="G202" s="187" t="s">
        <v>264</v>
      </c>
      <c r="H202" s="188">
        <v>1</v>
      </c>
      <c r="I202" s="189"/>
      <c r="J202" s="190">
        <f t="shared" si="20"/>
        <v>0</v>
      </c>
      <c r="K202" s="191"/>
      <c r="L202" s="36"/>
      <c r="M202" s="192" t="s">
        <v>1</v>
      </c>
      <c r="N202" s="193" t="s">
        <v>43</v>
      </c>
      <c r="O202" s="68"/>
      <c r="P202" s="194">
        <f t="shared" si="21"/>
        <v>0</v>
      </c>
      <c r="Q202" s="194">
        <v>0</v>
      </c>
      <c r="R202" s="194">
        <f t="shared" si="22"/>
        <v>0</v>
      </c>
      <c r="S202" s="194">
        <v>0</v>
      </c>
      <c r="T202" s="195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293</v>
      </c>
      <c r="AT202" s="196" t="s">
        <v>172</v>
      </c>
      <c r="AU202" s="196" t="s">
        <v>88</v>
      </c>
      <c r="AY202" s="14" t="s">
        <v>170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4" t="s">
        <v>86</v>
      </c>
      <c r="BK202" s="197">
        <f t="shared" si="29"/>
        <v>0</v>
      </c>
      <c r="BL202" s="14" t="s">
        <v>293</v>
      </c>
      <c r="BM202" s="196" t="s">
        <v>2461</v>
      </c>
    </row>
    <row r="203" spans="1:65" s="2" customFormat="1" ht="62.65" customHeight="1">
      <c r="A203" s="31"/>
      <c r="B203" s="32"/>
      <c r="C203" s="184" t="s">
        <v>597</v>
      </c>
      <c r="D203" s="184" t="s">
        <v>172</v>
      </c>
      <c r="E203" s="185" t="s">
        <v>2054</v>
      </c>
      <c r="F203" s="186" t="s">
        <v>2055</v>
      </c>
      <c r="G203" s="187" t="s">
        <v>264</v>
      </c>
      <c r="H203" s="188">
        <v>1</v>
      </c>
      <c r="I203" s="189"/>
      <c r="J203" s="190">
        <f t="shared" si="20"/>
        <v>0</v>
      </c>
      <c r="K203" s="191"/>
      <c r="L203" s="36"/>
      <c r="M203" s="192" t="s">
        <v>1</v>
      </c>
      <c r="N203" s="193" t="s">
        <v>43</v>
      </c>
      <c r="O203" s="68"/>
      <c r="P203" s="194">
        <f t="shared" si="21"/>
        <v>0</v>
      </c>
      <c r="Q203" s="194">
        <v>0</v>
      </c>
      <c r="R203" s="194">
        <f t="shared" si="22"/>
        <v>0</v>
      </c>
      <c r="S203" s="194">
        <v>0</v>
      </c>
      <c r="T203" s="195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293</v>
      </c>
      <c r="AT203" s="196" t="s">
        <v>172</v>
      </c>
      <c r="AU203" s="196" t="s">
        <v>88</v>
      </c>
      <c r="AY203" s="14" t="s">
        <v>170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4" t="s">
        <v>86</v>
      </c>
      <c r="BK203" s="197">
        <f t="shared" si="29"/>
        <v>0</v>
      </c>
      <c r="BL203" s="14" t="s">
        <v>293</v>
      </c>
      <c r="BM203" s="196" t="s">
        <v>2462</v>
      </c>
    </row>
    <row r="204" spans="1:65" s="2" customFormat="1" ht="37.9" customHeight="1">
      <c r="A204" s="31"/>
      <c r="B204" s="32"/>
      <c r="C204" s="184" t="s">
        <v>599</v>
      </c>
      <c r="D204" s="184" t="s">
        <v>172</v>
      </c>
      <c r="E204" s="185" t="s">
        <v>494</v>
      </c>
      <c r="F204" s="186" t="s">
        <v>495</v>
      </c>
      <c r="G204" s="187" t="s">
        <v>264</v>
      </c>
      <c r="H204" s="188">
        <v>1</v>
      </c>
      <c r="I204" s="189"/>
      <c r="J204" s="190">
        <f t="shared" si="20"/>
        <v>0</v>
      </c>
      <c r="K204" s="191"/>
      <c r="L204" s="36"/>
      <c r="M204" s="192" t="s">
        <v>1</v>
      </c>
      <c r="N204" s="193" t="s">
        <v>43</v>
      </c>
      <c r="O204" s="68"/>
      <c r="P204" s="194">
        <f t="shared" si="21"/>
        <v>0</v>
      </c>
      <c r="Q204" s="194">
        <v>0</v>
      </c>
      <c r="R204" s="194">
        <f t="shared" si="22"/>
        <v>0</v>
      </c>
      <c r="S204" s="194">
        <v>0</v>
      </c>
      <c r="T204" s="195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293</v>
      </c>
      <c r="AT204" s="196" t="s">
        <v>172</v>
      </c>
      <c r="AU204" s="196" t="s">
        <v>88</v>
      </c>
      <c r="AY204" s="14" t="s">
        <v>170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4" t="s">
        <v>86</v>
      </c>
      <c r="BK204" s="197">
        <f t="shared" si="29"/>
        <v>0</v>
      </c>
      <c r="BL204" s="14" t="s">
        <v>293</v>
      </c>
      <c r="BM204" s="196" t="s">
        <v>2463</v>
      </c>
    </row>
    <row r="205" spans="1:65" s="2" customFormat="1" ht="24.2" customHeight="1">
      <c r="A205" s="31"/>
      <c r="B205" s="32"/>
      <c r="C205" s="184" t="s">
        <v>605</v>
      </c>
      <c r="D205" s="184" t="s">
        <v>172</v>
      </c>
      <c r="E205" s="185" t="s">
        <v>2058</v>
      </c>
      <c r="F205" s="186" t="s">
        <v>2059</v>
      </c>
      <c r="G205" s="187" t="s">
        <v>264</v>
      </c>
      <c r="H205" s="188">
        <v>1</v>
      </c>
      <c r="I205" s="189"/>
      <c r="J205" s="190">
        <f t="shared" si="20"/>
        <v>0</v>
      </c>
      <c r="K205" s="191"/>
      <c r="L205" s="36"/>
      <c r="M205" s="192" t="s">
        <v>1</v>
      </c>
      <c r="N205" s="193" t="s">
        <v>43</v>
      </c>
      <c r="O205" s="68"/>
      <c r="P205" s="194">
        <f t="shared" si="21"/>
        <v>0</v>
      </c>
      <c r="Q205" s="194">
        <v>0</v>
      </c>
      <c r="R205" s="194">
        <f t="shared" si="22"/>
        <v>0</v>
      </c>
      <c r="S205" s="194">
        <v>0</v>
      </c>
      <c r="T205" s="195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293</v>
      </c>
      <c r="AT205" s="196" t="s">
        <v>172</v>
      </c>
      <c r="AU205" s="196" t="s">
        <v>88</v>
      </c>
      <c r="AY205" s="14" t="s">
        <v>170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4" t="s">
        <v>86</v>
      </c>
      <c r="BK205" s="197">
        <f t="shared" si="29"/>
        <v>0</v>
      </c>
      <c r="BL205" s="14" t="s">
        <v>293</v>
      </c>
      <c r="BM205" s="196" t="s">
        <v>2464</v>
      </c>
    </row>
    <row r="206" spans="1:65" s="2" customFormat="1" ht="14.45" customHeight="1">
      <c r="A206" s="31"/>
      <c r="B206" s="32"/>
      <c r="C206" s="184" t="s">
        <v>607</v>
      </c>
      <c r="D206" s="184" t="s">
        <v>172</v>
      </c>
      <c r="E206" s="185" t="s">
        <v>498</v>
      </c>
      <c r="F206" s="186" t="s">
        <v>499</v>
      </c>
      <c r="G206" s="187" t="s">
        <v>264</v>
      </c>
      <c r="H206" s="188">
        <v>1</v>
      </c>
      <c r="I206" s="189"/>
      <c r="J206" s="190">
        <f t="shared" si="20"/>
        <v>0</v>
      </c>
      <c r="K206" s="191"/>
      <c r="L206" s="36"/>
      <c r="M206" s="192" t="s">
        <v>1</v>
      </c>
      <c r="N206" s="193" t="s">
        <v>43</v>
      </c>
      <c r="O206" s="68"/>
      <c r="P206" s="194">
        <f t="shared" si="21"/>
        <v>0</v>
      </c>
      <c r="Q206" s="194">
        <v>0</v>
      </c>
      <c r="R206" s="194">
        <f t="shared" si="22"/>
        <v>0</v>
      </c>
      <c r="S206" s="194">
        <v>0</v>
      </c>
      <c r="T206" s="195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293</v>
      </c>
      <c r="AT206" s="196" t="s">
        <v>172</v>
      </c>
      <c r="AU206" s="196" t="s">
        <v>88</v>
      </c>
      <c r="AY206" s="14" t="s">
        <v>170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4" t="s">
        <v>86</v>
      </c>
      <c r="BK206" s="197">
        <f t="shared" si="29"/>
        <v>0</v>
      </c>
      <c r="BL206" s="14" t="s">
        <v>293</v>
      </c>
      <c r="BM206" s="196" t="s">
        <v>2465</v>
      </c>
    </row>
    <row r="207" spans="1:65" s="2" customFormat="1" ht="37.9" customHeight="1">
      <c r="A207" s="31"/>
      <c r="B207" s="32"/>
      <c r="C207" s="184" t="s">
        <v>609</v>
      </c>
      <c r="D207" s="184" t="s">
        <v>172</v>
      </c>
      <c r="E207" s="185" t="s">
        <v>300</v>
      </c>
      <c r="F207" s="186" t="s">
        <v>301</v>
      </c>
      <c r="G207" s="187" t="s">
        <v>264</v>
      </c>
      <c r="H207" s="188">
        <v>1</v>
      </c>
      <c r="I207" s="189"/>
      <c r="J207" s="190">
        <f t="shared" si="20"/>
        <v>0</v>
      </c>
      <c r="K207" s="191"/>
      <c r="L207" s="36"/>
      <c r="M207" s="192" t="s">
        <v>1</v>
      </c>
      <c r="N207" s="193" t="s">
        <v>43</v>
      </c>
      <c r="O207" s="68"/>
      <c r="P207" s="194">
        <f t="shared" si="21"/>
        <v>0</v>
      </c>
      <c r="Q207" s="194">
        <v>0</v>
      </c>
      <c r="R207" s="194">
        <f t="shared" si="22"/>
        <v>0</v>
      </c>
      <c r="S207" s="194">
        <v>0</v>
      </c>
      <c r="T207" s="195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293</v>
      </c>
      <c r="AT207" s="196" t="s">
        <v>172</v>
      </c>
      <c r="AU207" s="196" t="s">
        <v>88</v>
      </c>
      <c r="AY207" s="14" t="s">
        <v>170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4" t="s">
        <v>86</v>
      </c>
      <c r="BK207" s="197">
        <f t="shared" si="29"/>
        <v>0</v>
      </c>
      <c r="BL207" s="14" t="s">
        <v>293</v>
      </c>
      <c r="BM207" s="196" t="s">
        <v>2466</v>
      </c>
    </row>
    <row r="208" spans="1:65" s="2" customFormat="1" ht="37.9" customHeight="1">
      <c r="A208" s="31"/>
      <c r="B208" s="32"/>
      <c r="C208" s="184" t="s">
        <v>611</v>
      </c>
      <c r="D208" s="184" t="s">
        <v>172</v>
      </c>
      <c r="E208" s="185" t="s">
        <v>304</v>
      </c>
      <c r="F208" s="186" t="s">
        <v>305</v>
      </c>
      <c r="G208" s="187" t="s">
        <v>264</v>
      </c>
      <c r="H208" s="188">
        <v>1</v>
      </c>
      <c r="I208" s="189"/>
      <c r="J208" s="190">
        <f t="shared" si="20"/>
        <v>0</v>
      </c>
      <c r="K208" s="191"/>
      <c r="L208" s="36"/>
      <c r="M208" s="192" t="s">
        <v>1</v>
      </c>
      <c r="N208" s="193" t="s">
        <v>43</v>
      </c>
      <c r="O208" s="68"/>
      <c r="P208" s="194">
        <f t="shared" si="21"/>
        <v>0</v>
      </c>
      <c r="Q208" s="194">
        <v>0</v>
      </c>
      <c r="R208" s="194">
        <f t="shared" si="22"/>
        <v>0</v>
      </c>
      <c r="S208" s="194">
        <v>0</v>
      </c>
      <c r="T208" s="195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293</v>
      </c>
      <c r="AT208" s="196" t="s">
        <v>172</v>
      </c>
      <c r="AU208" s="196" t="s">
        <v>88</v>
      </c>
      <c r="AY208" s="14" t="s">
        <v>170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4" t="s">
        <v>86</v>
      </c>
      <c r="BK208" s="197">
        <f t="shared" si="29"/>
        <v>0</v>
      </c>
      <c r="BL208" s="14" t="s">
        <v>293</v>
      </c>
      <c r="BM208" s="196" t="s">
        <v>2467</v>
      </c>
    </row>
    <row r="209" spans="1:65" s="2" customFormat="1" ht="24.2" customHeight="1">
      <c r="A209" s="31"/>
      <c r="B209" s="32"/>
      <c r="C209" s="184" t="s">
        <v>613</v>
      </c>
      <c r="D209" s="184" t="s">
        <v>172</v>
      </c>
      <c r="E209" s="185" t="s">
        <v>308</v>
      </c>
      <c r="F209" s="186" t="s">
        <v>309</v>
      </c>
      <c r="G209" s="187" t="s">
        <v>264</v>
      </c>
      <c r="H209" s="188">
        <v>1</v>
      </c>
      <c r="I209" s="189"/>
      <c r="J209" s="190">
        <f t="shared" si="20"/>
        <v>0</v>
      </c>
      <c r="K209" s="191"/>
      <c r="L209" s="36"/>
      <c r="M209" s="192" t="s">
        <v>1</v>
      </c>
      <c r="N209" s="193" t="s">
        <v>43</v>
      </c>
      <c r="O209" s="68"/>
      <c r="P209" s="194">
        <f t="shared" si="21"/>
        <v>0</v>
      </c>
      <c r="Q209" s="194">
        <v>0</v>
      </c>
      <c r="R209" s="194">
        <f t="shared" si="22"/>
        <v>0</v>
      </c>
      <c r="S209" s="194">
        <v>0</v>
      </c>
      <c r="T209" s="195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293</v>
      </c>
      <c r="AT209" s="196" t="s">
        <v>172</v>
      </c>
      <c r="AU209" s="196" t="s">
        <v>88</v>
      </c>
      <c r="AY209" s="14" t="s">
        <v>170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4" t="s">
        <v>86</v>
      </c>
      <c r="BK209" s="197">
        <f t="shared" si="29"/>
        <v>0</v>
      </c>
      <c r="BL209" s="14" t="s">
        <v>293</v>
      </c>
      <c r="BM209" s="196" t="s">
        <v>2468</v>
      </c>
    </row>
    <row r="210" spans="1:65" s="2" customFormat="1" ht="14.45" customHeight="1">
      <c r="A210" s="31"/>
      <c r="B210" s="32"/>
      <c r="C210" s="184" t="s">
        <v>615</v>
      </c>
      <c r="D210" s="184" t="s">
        <v>172</v>
      </c>
      <c r="E210" s="185" t="s">
        <v>312</v>
      </c>
      <c r="F210" s="186" t="s">
        <v>313</v>
      </c>
      <c r="G210" s="187" t="s">
        <v>264</v>
      </c>
      <c r="H210" s="188">
        <v>1</v>
      </c>
      <c r="I210" s="189"/>
      <c r="J210" s="190">
        <f t="shared" si="20"/>
        <v>0</v>
      </c>
      <c r="K210" s="191"/>
      <c r="L210" s="36"/>
      <c r="M210" s="209" t="s">
        <v>1</v>
      </c>
      <c r="N210" s="210" t="s">
        <v>43</v>
      </c>
      <c r="O210" s="211"/>
      <c r="P210" s="212">
        <f t="shared" si="21"/>
        <v>0</v>
      </c>
      <c r="Q210" s="212">
        <v>0</v>
      </c>
      <c r="R210" s="212">
        <f t="shared" si="22"/>
        <v>0</v>
      </c>
      <c r="S210" s="212">
        <v>0</v>
      </c>
      <c r="T210" s="213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293</v>
      </c>
      <c r="AT210" s="196" t="s">
        <v>172</v>
      </c>
      <c r="AU210" s="196" t="s">
        <v>88</v>
      </c>
      <c r="AY210" s="14" t="s">
        <v>170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4" t="s">
        <v>86</v>
      </c>
      <c r="BK210" s="197">
        <f t="shared" si="29"/>
        <v>0</v>
      </c>
      <c r="BL210" s="14" t="s">
        <v>293</v>
      </c>
      <c r="BM210" s="196" t="s">
        <v>2469</v>
      </c>
    </row>
    <row r="211" spans="1:65" s="2" customFormat="1" ht="6.95" customHeight="1">
      <c r="A211" s="3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36"/>
      <c r="M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</row>
  </sheetData>
  <sheetProtection algorithmName="SHA-512" hashValue="p59hnZa0Jv5VCAuLOTXzHoMygT5n04P+iNK3ymrE8XUxMIcKMP9Idt+woLxphbrAwULtPFpnAUUsJi7Kr3uYVA==" saltValue="EEHhn0gy5KP1EbBhPLjMgxb2JAS8i9ZpoQ0uD5iUue8PJy2Hmz36xCIS3kxnAWv1xO7XSlJm14hJbaRNsgMHsw==" spinCount="100000" sheet="1" objects="1" scenarios="1" formatColumns="0" formatRows="0" autoFilter="0"/>
  <autoFilter ref="C125:K210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136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2470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ROUND((SUM(BE118:BE161)),  2)</f>
        <v>0</v>
      </c>
      <c r="G33" s="31"/>
      <c r="H33" s="31"/>
      <c r="I33" s="121">
        <v>0.21</v>
      </c>
      <c r="J33" s="120">
        <f>ROUND(((SUM(BE118:BE161))*I33),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ROUND((SUM(BF118:BF161)),  2)</f>
        <v>0</v>
      </c>
      <c r="G34" s="31"/>
      <c r="H34" s="31"/>
      <c r="I34" s="121">
        <v>0.15</v>
      </c>
      <c r="J34" s="120">
        <f>ROUND(((SUM(BF118:BF161))*I34),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ROUND((SUM(BG118:BG161)),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ROUND((SUM(BH118:BH161)),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ROUND((SUM(BI118:BI161)),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08 - Přeložka plynovodu - IV.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1364</v>
      </c>
      <c r="E97" s="147"/>
      <c r="F97" s="147"/>
      <c r="G97" s="147"/>
      <c r="H97" s="147"/>
      <c r="I97" s="147"/>
      <c r="J97" s="148">
        <f>J147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154</v>
      </c>
      <c r="E98" s="153"/>
      <c r="F98" s="153"/>
      <c r="G98" s="153"/>
      <c r="H98" s="153"/>
      <c r="I98" s="153"/>
      <c r="J98" s="154">
        <f>J148</f>
        <v>0</v>
      </c>
      <c r="K98" s="151"/>
      <c r="L98" s="155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155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62" t="str">
        <f>E7</f>
        <v>Revitalizace sídliště Šumavská - Pod Vodojemem - III. a IV. Etapa</v>
      </c>
      <c r="F108" s="263"/>
      <c r="G108" s="263"/>
      <c r="H108" s="26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138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18" t="str">
        <f>E9</f>
        <v>08 - Přeložka plynovodu - IV. etapa</v>
      </c>
      <c r="F110" s="264"/>
      <c r="G110" s="264"/>
      <c r="H110" s="264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 t="str">
        <f>IF(J12="","",J12)</f>
        <v>2. 11. 2021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3"/>
      <c r="E114" s="33"/>
      <c r="F114" s="24" t="str">
        <f>E15</f>
        <v>město Horažďovice</v>
      </c>
      <c r="G114" s="33"/>
      <c r="H114" s="33"/>
      <c r="I114" s="26" t="s">
        <v>32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30</v>
      </c>
      <c r="D115" s="33"/>
      <c r="E115" s="33"/>
      <c r="F115" s="24" t="str">
        <f>IF(E18="","",E18)</f>
        <v>Vyplň údaj</v>
      </c>
      <c r="G115" s="33"/>
      <c r="H115" s="33"/>
      <c r="I115" s="26" t="s">
        <v>35</v>
      </c>
      <c r="J115" s="29" t="str">
        <f>E24</f>
        <v>Pavel Matoušek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56"/>
      <c r="B117" s="157"/>
      <c r="C117" s="158" t="s">
        <v>156</v>
      </c>
      <c r="D117" s="159" t="s">
        <v>63</v>
      </c>
      <c r="E117" s="159" t="s">
        <v>59</v>
      </c>
      <c r="F117" s="159" t="s">
        <v>60</v>
      </c>
      <c r="G117" s="159" t="s">
        <v>157</v>
      </c>
      <c r="H117" s="159" t="s">
        <v>158</v>
      </c>
      <c r="I117" s="159" t="s">
        <v>159</v>
      </c>
      <c r="J117" s="160" t="s">
        <v>142</v>
      </c>
      <c r="K117" s="161" t="s">
        <v>160</v>
      </c>
      <c r="L117" s="162"/>
      <c r="M117" s="72" t="s">
        <v>1</v>
      </c>
      <c r="N117" s="73" t="s">
        <v>42</v>
      </c>
      <c r="O117" s="73" t="s">
        <v>161</v>
      </c>
      <c r="P117" s="73" t="s">
        <v>162</v>
      </c>
      <c r="Q117" s="73" t="s">
        <v>163</v>
      </c>
      <c r="R117" s="73" t="s">
        <v>164</v>
      </c>
      <c r="S117" s="73" t="s">
        <v>165</v>
      </c>
      <c r="T117" s="74" t="s">
        <v>166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167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P119+SUM(P120:P147)</f>
        <v>0</v>
      </c>
      <c r="Q118" s="76"/>
      <c r="R118" s="165">
        <f>R119+SUM(R120:R147)</f>
        <v>8.5137850000000004</v>
      </c>
      <c r="S118" s="76"/>
      <c r="T118" s="166">
        <f>T119+SUM(T120:T147)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77</v>
      </c>
      <c r="AU118" s="14" t="s">
        <v>144</v>
      </c>
      <c r="BK118" s="167">
        <f>BK119+SUM(BK120:BK147)</f>
        <v>0</v>
      </c>
    </row>
    <row r="119" spans="1:65" s="2" customFormat="1" ht="14.45" customHeight="1">
      <c r="A119" s="31"/>
      <c r="B119" s="32"/>
      <c r="C119" s="184" t="s">
        <v>88</v>
      </c>
      <c r="D119" s="184" t="s">
        <v>172</v>
      </c>
      <c r="E119" s="185" t="s">
        <v>1538</v>
      </c>
      <c r="F119" s="186" t="s">
        <v>1539</v>
      </c>
      <c r="G119" s="187" t="s">
        <v>175</v>
      </c>
      <c r="H119" s="188">
        <v>1.5</v>
      </c>
      <c r="I119" s="189"/>
      <c r="J119" s="190">
        <f t="shared" ref="J119:J146" si="0">ROUND(I119*H119,2)</f>
        <v>0</v>
      </c>
      <c r="K119" s="191"/>
      <c r="L119" s="36"/>
      <c r="M119" s="192" t="s">
        <v>1</v>
      </c>
      <c r="N119" s="193" t="s">
        <v>43</v>
      </c>
      <c r="O119" s="68"/>
      <c r="P119" s="194">
        <f t="shared" ref="P119:P146" si="1">O119*H119</f>
        <v>0</v>
      </c>
      <c r="Q119" s="194">
        <v>0</v>
      </c>
      <c r="R119" s="194">
        <f t="shared" ref="R119:R146" si="2">Q119*H119</f>
        <v>0</v>
      </c>
      <c r="S119" s="194">
        <v>0</v>
      </c>
      <c r="T119" s="195">
        <f t="shared" ref="T119:T146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6" t="s">
        <v>176</v>
      </c>
      <c r="AT119" s="196" t="s">
        <v>172</v>
      </c>
      <c r="AU119" s="196" t="s">
        <v>78</v>
      </c>
      <c r="AY119" s="14" t="s">
        <v>170</v>
      </c>
      <c r="BE119" s="197">
        <f t="shared" ref="BE119:BE146" si="4">IF(N119="základní",J119,0)</f>
        <v>0</v>
      </c>
      <c r="BF119" s="197">
        <f t="shared" ref="BF119:BF146" si="5">IF(N119="snížená",J119,0)</f>
        <v>0</v>
      </c>
      <c r="BG119" s="197">
        <f t="shared" ref="BG119:BG146" si="6">IF(N119="zákl. přenesená",J119,0)</f>
        <v>0</v>
      </c>
      <c r="BH119" s="197">
        <f t="shared" ref="BH119:BH146" si="7">IF(N119="sníž. přenesená",J119,0)</f>
        <v>0</v>
      </c>
      <c r="BI119" s="197">
        <f t="shared" ref="BI119:BI146" si="8">IF(N119="nulová",J119,0)</f>
        <v>0</v>
      </c>
      <c r="BJ119" s="14" t="s">
        <v>86</v>
      </c>
      <c r="BK119" s="197">
        <f t="shared" ref="BK119:BK146" si="9">ROUND(I119*H119,2)</f>
        <v>0</v>
      </c>
      <c r="BL119" s="14" t="s">
        <v>176</v>
      </c>
      <c r="BM119" s="196" t="s">
        <v>2471</v>
      </c>
    </row>
    <row r="120" spans="1:65" s="2" customFormat="1" ht="24.2" customHeight="1">
      <c r="A120" s="31"/>
      <c r="B120" s="32"/>
      <c r="C120" s="184" t="s">
        <v>181</v>
      </c>
      <c r="D120" s="184" t="s">
        <v>172</v>
      </c>
      <c r="E120" s="185" t="s">
        <v>2472</v>
      </c>
      <c r="F120" s="186" t="s">
        <v>2473</v>
      </c>
      <c r="G120" s="187" t="s">
        <v>175</v>
      </c>
      <c r="H120" s="188">
        <v>15</v>
      </c>
      <c r="I120" s="189"/>
      <c r="J120" s="190">
        <f t="shared" si="0"/>
        <v>0</v>
      </c>
      <c r="K120" s="191"/>
      <c r="L120" s="36"/>
      <c r="M120" s="192" t="s">
        <v>1</v>
      </c>
      <c r="N120" s="193" t="s">
        <v>43</v>
      </c>
      <c r="O120" s="68"/>
      <c r="P120" s="194">
        <f t="shared" si="1"/>
        <v>0</v>
      </c>
      <c r="Q120" s="194">
        <v>0</v>
      </c>
      <c r="R120" s="194">
        <f t="shared" si="2"/>
        <v>0</v>
      </c>
      <c r="S120" s="194">
        <v>0</v>
      </c>
      <c r="T120" s="19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6" t="s">
        <v>176</v>
      </c>
      <c r="AT120" s="196" t="s">
        <v>172</v>
      </c>
      <c r="AU120" s="196" t="s">
        <v>78</v>
      </c>
      <c r="AY120" s="14" t="s">
        <v>170</v>
      </c>
      <c r="BE120" s="197">
        <f t="shared" si="4"/>
        <v>0</v>
      </c>
      <c r="BF120" s="197">
        <f t="shared" si="5"/>
        <v>0</v>
      </c>
      <c r="BG120" s="197">
        <f t="shared" si="6"/>
        <v>0</v>
      </c>
      <c r="BH120" s="197">
        <f t="shared" si="7"/>
        <v>0</v>
      </c>
      <c r="BI120" s="197">
        <f t="shared" si="8"/>
        <v>0</v>
      </c>
      <c r="BJ120" s="14" t="s">
        <v>86</v>
      </c>
      <c r="BK120" s="197">
        <f t="shared" si="9"/>
        <v>0</v>
      </c>
      <c r="BL120" s="14" t="s">
        <v>176</v>
      </c>
      <c r="BM120" s="196" t="s">
        <v>2474</v>
      </c>
    </row>
    <row r="121" spans="1:65" s="2" customFormat="1" ht="24.2" customHeight="1">
      <c r="A121" s="31"/>
      <c r="B121" s="32"/>
      <c r="C121" s="184" t="s">
        <v>176</v>
      </c>
      <c r="D121" s="184" t="s">
        <v>172</v>
      </c>
      <c r="E121" s="185" t="s">
        <v>2475</v>
      </c>
      <c r="F121" s="186" t="s">
        <v>2476</v>
      </c>
      <c r="G121" s="187" t="s">
        <v>175</v>
      </c>
      <c r="H121" s="188">
        <v>15</v>
      </c>
      <c r="I121" s="189"/>
      <c r="J121" s="190">
        <f t="shared" si="0"/>
        <v>0</v>
      </c>
      <c r="K121" s="191"/>
      <c r="L121" s="36"/>
      <c r="M121" s="192" t="s">
        <v>1</v>
      </c>
      <c r="N121" s="193" t="s">
        <v>43</v>
      </c>
      <c r="O121" s="68"/>
      <c r="P121" s="194">
        <f t="shared" si="1"/>
        <v>0</v>
      </c>
      <c r="Q121" s="194">
        <v>0</v>
      </c>
      <c r="R121" s="194">
        <f t="shared" si="2"/>
        <v>0</v>
      </c>
      <c r="S121" s="194">
        <v>0</v>
      </c>
      <c r="T121" s="19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176</v>
      </c>
      <c r="AT121" s="196" t="s">
        <v>172</v>
      </c>
      <c r="AU121" s="196" t="s">
        <v>78</v>
      </c>
      <c r="AY121" s="14" t="s">
        <v>170</v>
      </c>
      <c r="BE121" s="197">
        <f t="shared" si="4"/>
        <v>0</v>
      </c>
      <c r="BF121" s="197">
        <f t="shared" si="5"/>
        <v>0</v>
      </c>
      <c r="BG121" s="197">
        <f t="shared" si="6"/>
        <v>0</v>
      </c>
      <c r="BH121" s="197">
        <f t="shared" si="7"/>
        <v>0</v>
      </c>
      <c r="BI121" s="197">
        <f t="shared" si="8"/>
        <v>0</v>
      </c>
      <c r="BJ121" s="14" t="s">
        <v>86</v>
      </c>
      <c r="BK121" s="197">
        <f t="shared" si="9"/>
        <v>0</v>
      </c>
      <c r="BL121" s="14" t="s">
        <v>176</v>
      </c>
      <c r="BM121" s="196" t="s">
        <v>2477</v>
      </c>
    </row>
    <row r="122" spans="1:65" s="2" customFormat="1" ht="24.2" customHeight="1">
      <c r="A122" s="31"/>
      <c r="B122" s="32"/>
      <c r="C122" s="184" t="s">
        <v>188</v>
      </c>
      <c r="D122" s="184" t="s">
        <v>172</v>
      </c>
      <c r="E122" s="185" t="s">
        <v>178</v>
      </c>
      <c r="F122" s="186" t="s">
        <v>179</v>
      </c>
      <c r="G122" s="187" t="s">
        <v>175</v>
      </c>
      <c r="H122" s="188">
        <v>4.5</v>
      </c>
      <c r="I122" s="189"/>
      <c r="J122" s="190">
        <f t="shared" si="0"/>
        <v>0</v>
      </c>
      <c r="K122" s="191"/>
      <c r="L122" s="36"/>
      <c r="M122" s="192" t="s">
        <v>1</v>
      </c>
      <c r="N122" s="193" t="s">
        <v>43</v>
      </c>
      <c r="O122" s="68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176</v>
      </c>
      <c r="AT122" s="196" t="s">
        <v>172</v>
      </c>
      <c r="AU122" s="196" t="s">
        <v>78</v>
      </c>
      <c r="AY122" s="14" t="s">
        <v>170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86</v>
      </c>
      <c r="BK122" s="197">
        <f t="shared" si="9"/>
        <v>0</v>
      </c>
      <c r="BL122" s="14" t="s">
        <v>176</v>
      </c>
      <c r="BM122" s="196" t="s">
        <v>2478</v>
      </c>
    </row>
    <row r="123" spans="1:65" s="2" customFormat="1" ht="14.45" customHeight="1">
      <c r="A123" s="31"/>
      <c r="B123" s="32"/>
      <c r="C123" s="184" t="s">
        <v>193</v>
      </c>
      <c r="D123" s="184" t="s">
        <v>172</v>
      </c>
      <c r="E123" s="185" t="s">
        <v>2479</v>
      </c>
      <c r="F123" s="186" t="s">
        <v>2480</v>
      </c>
      <c r="G123" s="187" t="s">
        <v>175</v>
      </c>
      <c r="H123" s="188">
        <v>10.5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43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176</v>
      </c>
      <c r="AT123" s="196" t="s">
        <v>172</v>
      </c>
      <c r="AU123" s="196" t="s">
        <v>78</v>
      </c>
      <c r="AY123" s="14" t="s">
        <v>170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86</v>
      </c>
      <c r="BK123" s="197">
        <f t="shared" si="9"/>
        <v>0</v>
      </c>
      <c r="BL123" s="14" t="s">
        <v>176</v>
      </c>
      <c r="BM123" s="196" t="s">
        <v>2481</v>
      </c>
    </row>
    <row r="124" spans="1:65" s="2" customFormat="1" ht="14.45" customHeight="1">
      <c r="A124" s="31"/>
      <c r="B124" s="32"/>
      <c r="C124" s="184" t="s">
        <v>199</v>
      </c>
      <c r="D124" s="184" t="s">
        <v>172</v>
      </c>
      <c r="E124" s="185" t="s">
        <v>2482</v>
      </c>
      <c r="F124" s="186" t="s">
        <v>2483</v>
      </c>
      <c r="G124" s="187" t="s">
        <v>175</v>
      </c>
      <c r="H124" s="188">
        <v>4.5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43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176</v>
      </c>
      <c r="AT124" s="196" t="s">
        <v>172</v>
      </c>
      <c r="AU124" s="196" t="s">
        <v>78</v>
      </c>
      <c r="AY124" s="14" t="s">
        <v>170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86</v>
      </c>
      <c r="BK124" s="197">
        <f t="shared" si="9"/>
        <v>0</v>
      </c>
      <c r="BL124" s="14" t="s">
        <v>176</v>
      </c>
      <c r="BM124" s="196" t="s">
        <v>2484</v>
      </c>
    </row>
    <row r="125" spans="1:65" s="2" customFormat="1" ht="14.45" customHeight="1">
      <c r="A125" s="31"/>
      <c r="B125" s="32"/>
      <c r="C125" s="184" t="s">
        <v>204</v>
      </c>
      <c r="D125" s="184" t="s">
        <v>172</v>
      </c>
      <c r="E125" s="185" t="s">
        <v>185</v>
      </c>
      <c r="F125" s="186" t="s">
        <v>186</v>
      </c>
      <c r="G125" s="187" t="s">
        <v>175</v>
      </c>
      <c r="H125" s="188">
        <v>4.5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43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176</v>
      </c>
      <c r="AT125" s="196" t="s">
        <v>172</v>
      </c>
      <c r="AU125" s="196" t="s">
        <v>78</v>
      </c>
      <c r="AY125" s="14" t="s">
        <v>170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86</v>
      </c>
      <c r="BK125" s="197">
        <f t="shared" si="9"/>
        <v>0</v>
      </c>
      <c r="BL125" s="14" t="s">
        <v>176</v>
      </c>
      <c r="BM125" s="196" t="s">
        <v>2485</v>
      </c>
    </row>
    <row r="126" spans="1:65" s="2" customFormat="1" ht="24.2" customHeight="1">
      <c r="A126" s="31"/>
      <c r="B126" s="32"/>
      <c r="C126" s="184" t="s">
        <v>209</v>
      </c>
      <c r="D126" s="184" t="s">
        <v>172</v>
      </c>
      <c r="E126" s="185" t="s">
        <v>189</v>
      </c>
      <c r="F126" s="186" t="s">
        <v>190</v>
      </c>
      <c r="G126" s="187" t="s">
        <v>191</v>
      </c>
      <c r="H126" s="188">
        <v>8.3930000000000007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43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176</v>
      </c>
      <c r="AT126" s="196" t="s">
        <v>172</v>
      </c>
      <c r="AU126" s="196" t="s">
        <v>78</v>
      </c>
      <c r="AY126" s="14" t="s">
        <v>170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86</v>
      </c>
      <c r="BK126" s="197">
        <f t="shared" si="9"/>
        <v>0</v>
      </c>
      <c r="BL126" s="14" t="s">
        <v>176</v>
      </c>
      <c r="BM126" s="196" t="s">
        <v>2486</v>
      </c>
    </row>
    <row r="127" spans="1:65" s="2" customFormat="1" ht="24.2" customHeight="1">
      <c r="A127" s="31"/>
      <c r="B127" s="32"/>
      <c r="C127" s="184" t="s">
        <v>214</v>
      </c>
      <c r="D127" s="184" t="s">
        <v>172</v>
      </c>
      <c r="E127" s="185" t="s">
        <v>1421</v>
      </c>
      <c r="F127" s="186" t="s">
        <v>1422</v>
      </c>
      <c r="G127" s="187" t="s">
        <v>175</v>
      </c>
      <c r="H127" s="188">
        <v>10.5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43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176</v>
      </c>
      <c r="AT127" s="196" t="s">
        <v>172</v>
      </c>
      <c r="AU127" s="196" t="s">
        <v>78</v>
      </c>
      <c r="AY127" s="14" t="s">
        <v>170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86</v>
      </c>
      <c r="BK127" s="197">
        <f t="shared" si="9"/>
        <v>0</v>
      </c>
      <c r="BL127" s="14" t="s">
        <v>176</v>
      </c>
      <c r="BM127" s="196" t="s">
        <v>2487</v>
      </c>
    </row>
    <row r="128" spans="1:65" s="2" customFormat="1" ht="24.2" customHeight="1">
      <c r="A128" s="31"/>
      <c r="B128" s="32"/>
      <c r="C128" s="184" t="s">
        <v>219</v>
      </c>
      <c r="D128" s="184" t="s">
        <v>172</v>
      </c>
      <c r="E128" s="185" t="s">
        <v>2488</v>
      </c>
      <c r="F128" s="186" t="s">
        <v>2489</v>
      </c>
      <c r="G128" s="187" t="s">
        <v>196</v>
      </c>
      <c r="H128" s="188">
        <v>15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43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176</v>
      </c>
      <c r="AT128" s="196" t="s">
        <v>172</v>
      </c>
      <c r="AU128" s="196" t="s">
        <v>78</v>
      </c>
      <c r="AY128" s="14" t="s">
        <v>170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86</v>
      </c>
      <c r="BK128" s="197">
        <f t="shared" si="9"/>
        <v>0</v>
      </c>
      <c r="BL128" s="14" t="s">
        <v>176</v>
      </c>
      <c r="BM128" s="196" t="s">
        <v>2490</v>
      </c>
    </row>
    <row r="129" spans="1:65" s="2" customFormat="1" ht="24.2" customHeight="1">
      <c r="A129" s="31"/>
      <c r="B129" s="32"/>
      <c r="C129" s="184" t="s">
        <v>225</v>
      </c>
      <c r="D129" s="184" t="s">
        <v>172</v>
      </c>
      <c r="E129" s="185" t="s">
        <v>2491</v>
      </c>
      <c r="F129" s="186" t="s">
        <v>2492</v>
      </c>
      <c r="G129" s="187" t="s">
        <v>196</v>
      </c>
      <c r="H129" s="188">
        <v>15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78</v>
      </c>
      <c r="AY129" s="14" t="s">
        <v>170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86</v>
      </c>
      <c r="BK129" s="197">
        <f t="shared" si="9"/>
        <v>0</v>
      </c>
      <c r="BL129" s="14" t="s">
        <v>176</v>
      </c>
      <c r="BM129" s="196" t="s">
        <v>2493</v>
      </c>
    </row>
    <row r="130" spans="1:65" s="2" customFormat="1" ht="14.45" customHeight="1">
      <c r="A130" s="31"/>
      <c r="B130" s="32"/>
      <c r="C130" s="198" t="s">
        <v>229</v>
      </c>
      <c r="D130" s="198" t="s">
        <v>210</v>
      </c>
      <c r="E130" s="199" t="s">
        <v>2494</v>
      </c>
      <c r="F130" s="200" t="s">
        <v>2495</v>
      </c>
      <c r="G130" s="201" t="s">
        <v>680</v>
      </c>
      <c r="H130" s="202">
        <v>0.22500000000000001</v>
      </c>
      <c r="I130" s="203"/>
      <c r="J130" s="204">
        <f t="shared" si="0"/>
        <v>0</v>
      </c>
      <c r="K130" s="205"/>
      <c r="L130" s="206"/>
      <c r="M130" s="207" t="s">
        <v>1</v>
      </c>
      <c r="N130" s="208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204</v>
      </c>
      <c r="AT130" s="196" t="s">
        <v>210</v>
      </c>
      <c r="AU130" s="196" t="s">
        <v>78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2496</v>
      </c>
    </row>
    <row r="131" spans="1:65" s="2" customFormat="1" ht="24.2" customHeight="1">
      <c r="A131" s="31"/>
      <c r="B131" s="32"/>
      <c r="C131" s="184" t="s">
        <v>233</v>
      </c>
      <c r="D131" s="184" t="s">
        <v>172</v>
      </c>
      <c r="E131" s="185" t="s">
        <v>2497</v>
      </c>
      <c r="F131" s="186" t="s">
        <v>2498</v>
      </c>
      <c r="G131" s="187" t="s">
        <v>196</v>
      </c>
      <c r="H131" s="188">
        <v>15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78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2499</v>
      </c>
    </row>
    <row r="132" spans="1:65" s="2" customFormat="1" ht="14.45" customHeight="1">
      <c r="A132" s="31"/>
      <c r="B132" s="32"/>
      <c r="C132" s="184" t="s">
        <v>8</v>
      </c>
      <c r="D132" s="184" t="s">
        <v>172</v>
      </c>
      <c r="E132" s="185" t="s">
        <v>2500</v>
      </c>
      <c r="F132" s="186" t="s">
        <v>2501</v>
      </c>
      <c r="G132" s="187" t="s">
        <v>2502</v>
      </c>
      <c r="H132" s="188">
        <v>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78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2503</v>
      </c>
    </row>
    <row r="133" spans="1:65" s="2" customFormat="1" ht="24.2" customHeight="1">
      <c r="A133" s="31"/>
      <c r="B133" s="32"/>
      <c r="C133" s="184" t="s">
        <v>241</v>
      </c>
      <c r="D133" s="184" t="s">
        <v>172</v>
      </c>
      <c r="E133" s="185" t="s">
        <v>2504</v>
      </c>
      <c r="F133" s="186" t="s">
        <v>2505</v>
      </c>
      <c r="G133" s="187" t="s">
        <v>264</v>
      </c>
      <c r="H133" s="188">
        <v>1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78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2506</v>
      </c>
    </row>
    <row r="134" spans="1:65" s="2" customFormat="1" ht="14.45" customHeight="1">
      <c r="A134" s="31"/>
      <c r="B134" s="32"/>
      <c r="C134" s="184" t="s">
        <v>245</v>
      </c>
      <c r="D134" s="184" t="s">
        <v>172</v>
      </c>
      <c r="E134" s="185" t="s">
        <v>2507</v>
      </c>
      <c r="F134" s="186" t="s">
        <v>2508</v>
      </c>
      <c r="G134" s="187" t="s">
        <v>264</v>
      </c>
      <c r="H134" s="188">
        <v>1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78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2509</v>
      </c>
    </row>
    <row r="135" spans="1:65" s="2" customFormat="1" ht="24.2" customHeight="1">
      <c r="A135" s="31"/>
      <c r="B135" s="32"/>
      <c r="C135" s="184" t="s">
        <v>249</v>
      </c>
      <c r="D135" s="184" t="s">
        <v>172</v>
      </c>
      <c r="E135" s="185" t="s">
        <v>2510</v>
      </c>
      <c r="F135" s="186" t="s">
        <v>2511</v>
      </c>
      <c r="G135" s="187" t="s">
        <v>207</v>
      </c>
      <c r="H135" s="188">
        <v>1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78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2512</v>
      </c>
    </row>
    <row r="136" spans="1:65" s="2" customFormat="1" ht="14.45" customHeight="1">
      <c r="A136" s="31"/>
      <c r="B136" s="32"/>
      <c r="C136" s="198" t="s">
        <v>253</v>
      </c>
      <c r="D136" s="198" t="s">
        <v>210</v>
      </c>
      <c r="E136" s="199" t="s">
        <v>2513</v>
      </c>
      <c r="F136" s="200" t="s">
        <v>2514</v>
      </c>
      <c r="G136" s="201" t="s">
        <v>207</v>
      </c>
      <c r="H136" s="202">
        <v>1</v>
      </c>
      <c r="I136" s="203"/>
      <c r="J136" s="204">
        <f t="shared" si="0"/>
        <v>0</v>
      </c>
      <c r="K136" s="205"/>
      <c r="L136" s="206"/>
      <c r="M136" s="207" t="s">
        <v>1</v>
      </c>
      <c r="N136" s="208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204</v>
      </c>
      <c r="AT136" s="196" t="s">
        <v>210</v>
      </c>
      <c r="AU136" s="196" t="s">
        <v>78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2515</v>
      </c>
    </row>
    <row r="137" spans="1:65" s="2" customFormat="1" ht="24.2" customHeight="1">
      <c r="A137" s="31"/>
      <c r="B137" s="32"/>
      <c r="C137" s="184" t="s">
        <v>257</v>
      </c>
      <c r="D137" s="184" t="s">
        <v>172</v>
      </c>
      <c r="E137" s="185" t="s">
        <v>2516</v>
      </c>
      <c r="F137" s="186" t="s">
        <v>2517</v>
      </c>
      <c r="G137" s="187" t="s">
        <v>217</v>
      </c>
      <c r="H137" s="188">
        <v>25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78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2518</v>
      </c>
    </row>
    <row r="138" spans="1:65" s="2" customFormat="1" ht="24.2" customHeight="1">
      <c r="A138" s="31"/>
      <c r="B138" s="32"/>
      <c r="C138" s="198" t="s">
        <v>7</v>
      </c>
      <c r="D138" s="198" t="s">
        <v>210</v>
      </c>
      <c r="E138" s="199" t="s">
        <v>2519</v>
      </c>
      <c r="F138" s="200" t="s">
        <v>2520</v>
      </c>
      <c r="G138" s="201" t="s">
        <v>217</v>
      </c>
      <c r="H138" s="202">
        <v>25.375</v>
      </c>
      <c r="I138" s="203"/>
      <c r="J138" s="204">
        <f t="shared" si="0"/>
        <v>0</v>
      </c>
      <c r="K138" s="205"/>
      <c r="L138" s="206"/>
      <c r="M138" s="207" t="s">
        <v>1</v>
      </c>
      <c r="N138" s="208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204</v>
      </c>
      <c r="AT138" s="196" t="s">
        <v>210</v>
      </c>
      <c r="AU138" s="196" t="s">
        <v>78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2521</v>
      </c>
    </row>
    <row r="139" spans="1:65" s="2" customFormat="1" ht="24.2" customHeight="1">
      <c r="A139" s="31"/>
      <c r="B139" s="32"/>
      <c r="C139" s="184" t="s">
        <v>268</v>
      </c>
      <c r="D139" s="184" t="s">
        <v>172</v>
      </c>
      <c r="E139" s="185" t="s">
        <v>2522</v>
      </c>
      <c r="F139" s="186" t="s">
        <v>2523</v>
      </c>
      <c r="G139" s="187" t="s">
        <v>217</v>
      </c>
      <c r="H139" s="188">
        <v>1.6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78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2524</v>
      </c>
    </row>
    <row r="140" spans="1:65" s="2" customFormat="1" ht="24.2" customHeight="1">
      <c r="A140" s="31"/>
      <c r="B140" s="32"/>
      <c r="C140" s="198" t="s">
        <v>272</v>
      </c>
      <c r="D140" s="198" t="s">
        <v>210</v>
      </c>
      <c r="E140" s="199" t="s">
        <v>2525</v>
      </c>
      <c r="F140" s="200" t="s">
        <v>2526</v>
      </c>
      <c r="G140" s="201" t="s">
        <v>217</v>
      </c>
      <c r="H140" s="202">
        <v>1.6240000000000001</v>
      </c>
      <c r="I140" s="203"/>
      <c r="J140" s="204">
        <f t="shared" si="0"/>
        <v>0</v>
      </c>
      <c r="K140" s="205"/>
      <c r="L140" s="206"/>
      <c r="M140" s="207" t="s">
        <v>1</v>
      </c>
      <c r="N140" s="208" t="s">
        <v>43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204</v>
      </c>
      <c r="AT140" s="196" t="s">
        <v>210</v>
      </c>
      <c r="AU140" s="196" t="s">
        <v>78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2527</v>
      </c>
    </row>
    <row r="141" spans="1:65" s="2" customFormat="1" ht="14.45" customHeight="1">
      <c r="A141" s="31"/>
      <c r="B141" s="32"/>
      <c r="C141" s="198" t="s">
        <v>276</v>
      </c>
      <c r="D141" s="198" t="s">
        <v>210</v>
      </c>
      <c r="E141" s="199" t="s">
        <v>2528</v>
      </c>
      <c r="F141" s="200" t="s">
        <v>2529</v>
      </c>
      <c r="G141" s="201" t="s">
        <v>207</v>
      </c>
      <c r="H141" s="202">
        <v>1</v>
      </c>
      <c r="I141" s="203"/>
      <c r="J141" s="204">
        <f t="shared" si="0"/>
        <v>0</v>
      </c>
      <c r="K141" s="205"/>
      <c r="L141" s="206"/>
      <c r="M141" s="207" t="s">
        <v>1</v>
      </c>
      <c r="N141" s="208" t="s">
        <v>43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204</v>
      </c>
      <c r="AT141" s="196" t="s">
        <v>210</v>
      </c>
      <c r="AU141" s="196" t="s">
        <v>78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2530</v>
      </c>
    </row>
    <row r="142" spans="1:65" s="2" customFormat="1" ht="14.45" customHeight="1">
      <c r="A142" s="31"/>
      <c r="B142" s="32"/>
      <c r="C142" s="184" t="s">
        <v>282</v>
      </c>
      <c r="D142" s="184" t="s">
        <v>172</v>
      </c>
      <c r="E142" s="185" t="s">
        <v>2531</v>
      </c>
      <c r="F142" s="186" t="s">
        <v>2532</v>
      </c>
      <c r="G142" s="187" t="s">
        <v>207</v>
      </c>
      <c r="H142" s="188">
        <v>1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78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2533</v>
      </c>
    </row>
    <row r="143" spans="1:65" s="2" customFormat="1" ht="24.2" customHeight="1">
      <c r="A143" s="31"/>
      <c r="B143" s="32"/>
      <c r="C143" s="198" t="s">
        <v>290</v>
      </c>
      <c r="D143" s="198" t="s">
        <v>210</v>
      </c>
      <c r="E143" s="199" t="s">
        <v>2534</v>
      </c>
      <c r="F143" s="200" t="s">
        <v>2535</v>
      </c>
      <c r="G143" s="201" t="s">
        <v>264</v>
      </c>
      <c r="H143" s="202">
        <v>1</v>
      </c>
      <c r="I143" s="203"/>
      <c r="J143" s="204">
        <f t="shared" si="0"/>
        <v>0</v>
      </c>
      <c r="K143" s="205"/>
      <c r="L143" s="206"/>
      <c r="M143" s="207" t="s">
        <v>1</v>
      </c>
      <c r="N143" s="208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204</v>
      </c>
      <c r="AT143" s="196" t="s">
        <v>210</v>
      </c>
      <c r="AU143" s="196" t="s">
        <v>78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2536</v>
      </c>
    </row>
    <row r="144" spans="1:65" s="2" customFormat="1" ht="24.2" customHeight="1">
      <c r="A144" s="31"/>
      <c r="B144" s="32"/>
      <c r="C144" s="184" t="s">
        <v>295</v>
      </c>
      <c r="D144" s="184" t="s">
        <v>172</v>
      </c>
      <c r="E144" s="185" t="s">
        <v>1437</v>
      </c>
      <c r="F144" s="186" t="s">
        <v>1438</v>
      </c>
      <c r="G144" s="187" t="s">
        <v>175</v>
      </c>
      <c r="H144" s="188">
        <v>4.5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1.8907700000000001</v>
      </c>
      <c r="R144" s="194">
        <f t="shared" si="2"/>
        <v>8.5084650000000011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78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2537</v>
      </c>
    </row>
    <row r="145" spans="1:65" s="2" customFormat="1" ht="14.45" customHeight="1">
      <c r="A145" s="31"/>
      <c r="B145" s="32"/>
      <c r="C145" s="184" t="s">
        <v>422</v>
      </c>
      <c r="D145" s="184" t="s">
        <v>172</v>
      </c>
      <c r="E145" s="185" t="s">
        <v>2034</v>
      </c>
      <c r="F145" s="186" t="s">
        <v>2035</v>
      </c>
      <c r="G145" s="187" t="s">
        <v>217</v>
      </c>
      <c r="H145" s="188">
        <v>28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1.9000000000000001E-4</v>
      </c>
      <c r="R145" s="194">
        <f t="shared" si="2"/>
        <v>5.3200000000000001E-3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78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2538</v>
      </c>
    </row>
    <row r="146" spans="1:65" s="2" customFormat="1" ht="24.2" customHeight="1">
      <c r="A146" s="31"/>
      <c r="B146" s="32"/>
      <c r="C146" s="184" t="s">
        <v>426</v>
      </c>
      <c r="D146" s="184" t="s">
        <v>172</v>
      </c>
      <c r="E146" s="185" t="s">
        <v>1517</v>
      </c>
      <c r="F146" s="186" t="s">
        <v>1518</v>
      </c>
      <c r="G146" s="187" t="s">
        <v>191</v>
      </c>
      <c r="H146" s="188">
        <v>8.5280000000000005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78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2539</v>
      </c>
    </row>
    <row r="147" spans="1:65" s="12" customFormat="1" ht="25.9" customHeight="1">
      <c r="B147" s="168"/>
      <c r="C147" s="169"/>
      <c r="D147" s="170" t="s">
        <v>77</v>
      </c>
      <c r="E147" s="171" t="s">
        <v>286</v>
      </c>
      <c r="F147" s="171" t="s">
        <v>1520</v>
      </c>
      <c r="G147" s="169"/>
      <c r="H147" s="169"/>
      <c r="I147" s="172"/>
      <c r="J147" s="173">
        <f>BK147</f>
        <v>0</v>
      </c>
      <c r="K147" s="169"/>
      <c r="L147" s="174"/>
      <c r="M147" s="175"/>
      <c r="N147" s="176"/>
      <c r="O147" s="176"/>
      <c r="P147" s="177">
        <f>P148</f>
        <v>0</v>
      </c>
      <c r="Q147" s="176"/>
      <c r="R147" s="177">
        <f>R148</f>
        <v>0</v>
      </c>
      <c r="S147" s="176"/>
      <c r="T147" s="178">
        <f>T148</f>
        <v>0</v>
      </c>
      <c r="AR147" s="179" t="s">
        <v>188</v>
      </c>
      <c r="AT147" s="180" t="s">
        <v>77</v>
      </c>
      <c r="AU147" s="180" t="s">
        <v>78</v>
      </c>
      <c r="AY147" s="179" t="s">
        <v>170</v>
      </c>
      <c r="BK147" s="181">
        <f>BK148</f>
        <v>0</v>
      </c>
    </row>
    <row r="148" spans="1:65" s="12" customFormat="1" ht="22.9" customHeight="1">
      <c r="B148" s="168"/>
      <c r="C148" s="169"/>
      <c r="D148" s="170" t="s">
        <v>77</v>
      </c>
      <c r="E148" s="182" t="s">
        <v>288</v>
      </c>
      <c r="F148" s="182" t="s">
        <v>289</v>
      </c>
      <c r="G148" s="169"/>
      <c r="H148" s="169"/>
      <c r="I148" s="172"/>
      <c r="J148" s="183">
        <f>BK148</f>
        <v>0</v>
      </c>
      <c r="K148" s="169"/>
      <c r="L148" s="174"/>
      <c r="M148" s="175"/>
      <c r="N148" s="176"/>
      <c r="O148" s="176"/>
      <c r="P148" s="177">
        <f>SUM(P149:P161)</f>
        <v>0</v>
      </c>
      <c r="Q148" s="176"/>
      <c r="R148" s="177">
        <f>SUM(R149:R161)</f>
        <v>0</v>
      </c>
      <c r="S148" s="176"/>
      <c r="T148" s="178">
        <f>SUM(T149:T161)</f>
        <v>0</v>
      </c>
      <c r="AR148" s="179" t="s">
        <v>188</v>
      </c>
      <c r="AT148" s="180" t="s">
        <v>77</v>
      </c>
      <c r="AU148" s="180" t="s">
        <v>86</v>
      </c>
      <c r="AY148" s="179" t="s">
        <v>170</v>
      </c>
      <c r="BK148" s="181">
        <f>SUM(BK149:BK161)</f>
        <v>0</v>
      </c>
    </row>
    <row r="149" spans="1:65" s="2" customFormat="1" ht="62.65" customHeight="1">
      <c r="A149" s="31"/>
      <c r="B149" s="32"/>
      <c r="C149" s="184" t="s">
        <v>446</v>
      </c>
      <c r="D149" s="184" t="s">
        <v>172</v>
      </c>
      <c r="E149" s="185" t="s">
        <v>291</v>
      </c>
      <c r="F149" s="186" t="s">
        <v>292</v>
      </c>
      <c r="G149" s="187" t="s">
        <v>264</v>
      </c>
      <c r="H149" s="188">
        <v>1</v>
      </c>
      <c r="I149" s="189"/>
      <c r="J149" s="190">
        <f t="shared" ref="J149:J161" si="10">ROUND(I149*H149,2)</f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ref="P149:P161" si="11">O149*H149</f>
        <v>0</v>
      </c>
      <c r="Q149" s="194">
        <v>0</v>
      </c>
      <c r="R149" s="194">
        <f t="shared" ref="R149:R161" si="12">Q149*H149</f>
        <v>0</v>
      </c>
      <c r="S149" s="194">
        <v>0</v>
      </c>
      <c r="T149" s="195">
        <f t="shared" ref="T149:T161" si="13"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293</v>
      </c>
      <c r="AT149" s="196" t="s">
        <v>172</v>
      </c>
      <c r="AU149" s="196" t="s">
        <v>88</v>
      </c>
      <c r="AY149" s="14" t="s">
        <v>170</v>
      </c>
      <c r="BE149" s="197">
        <f t="shared" ref="BE149:BE161" si="14">IF(N149="základní",J149,0)</f>
        <v>0</v>
      </c>
      <c r="BF149" s="197">
        <f t="shared" ref="BF149:BF161" si="15">IF(N149="snížená",J149,0)</f>
        <v>0</v>
      </c>
      <c r="BG149" s="197">
        <f t="shared" ref="BG149:BG161" si="16">IF(N149="zákl. přenesená",J149,0)</f>
        <v>0</v>
      </c>
      <c r="BH149" s="197">
        <f t="shared" ref="BH149:BH161" si="17">IF(N149="sníž. přenesená",J149,0)</f>
        <v>0</v>
      </c>
      <c r="BI149" s="197">
        <f t="shared" ref="BI149:BI161" si="18">IF(N149="nulová",J149,0)</f>
        <v>0</v>
      </c>
      <c r="BJ149" s="14" t="s">
        <v>86</v>
      </c>
      <c r="BK149" s="197">
        <f t="shared" ref="BK149:BK161" si="19">ROUND(I149*H149,2)</f>
        <v>0</v>
      </c>
      <c r="BL149" s="14" t="s">
        <v>293</v>
      </c>
      <c r="BM149" s="196" t="s">
        <v>2540</v>
      </c>
    </row>
    <row r="150" spans="1:65" s="2" customFormat="1" ht="49.15" customHeight="1">
      <c r="A150" s="31"/>
      <c r="B150" s="32"/>
      <c r="C150" s="184" t="s">
        <v>450</v>
      </c>
      <c r="D150" s="184" t="s">
        <v>172</v>
      </c>
      <c r="E150" s="185" t="s">
        <v>296</v>
      </c>
      <c r="F150" s="186" t="s">
        <v>297</v>
      </c>
      <c r="G150" s="187" t="s">
        <v>264</v>
      </c>
      <c r="H150" s="188">
        <v>1</v>
      </c>
      <c r="I150" s="189"/>
      <c r="J150" s="190">
        <f t="shared" si="1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1"/>
        <v>0</v>
      </c>
      <c r="Q150" s="194">
        <v>0</v>
      </c>
      <c r="R150" s="194">
        <f t="shared" si="12"/>
        <v>0</v>
      </c>
      <c r="S150" s="194">
        <v>0</v>
      </c>
      <c r="T150" s="195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293</v>
      </c>
      <c r="AT150" s="196" t="s">
        <v>172</v>
      </c>
      <c r="AU150" s="196" t="s">
        <v>88</v>
      </c>
      <c r="AY150" s="14" t="s">
        <v>170</v>
      </c>
      <c r="BE150" s="197">
        <f t="shared" si="14"/>
        <v>0</v>
      </c>
      <c r="BF150" s="197">
        <f t="shared" si="15"/>
        <v>0</v>
      </c>
      <c r="BG150" s="197">
        <f t="shared" si="16"/>
        <v>0</v>
      </c>
      <c r="BH150" s="197">
        <f t="shared" si="17"/>
        <v>0</v>
      </c>
      <c r="BI150" s="197">
        <f t="shared" si="18"/>
        <v>0</v>
      </c>
      <c r="BJ150" s="14" t="s">
        <v>86</v>
      </c>
      <c r="BK150" s="197">
        <f t="shared" si="19"/>
        <v>0</v>
      </c>
      <c r="BL150" s="14" t="s">
        <v>293</v>
      </c>
      <c r="BM150" s="196" t="s">
        <v>2541</v>
      </c>
    </row>
    <row r="151" spans="1:65" s="2" customFormat="1" ht="49.15" customHeight="1">
      <c r="A151" s="31"/>
      <c r="B151" s="32"/>
      <c r="C151" s="184" t="s">
        <v>454</v>
      </c>
      <c r="D151" s="184" t="s">
        <v>172</v>
      </c>
      <c r="E151" s="185" t="s">
        <v>482</v>
      </c>
      <c r="F151" s="186" t="s">
        <v>483</v>
      </c>
      <c r="G151" s="187" t="s">
        <v>264</v>
      </c>
      <c r="H151" s="188">
        <v>1</v>
      </c>
      <c r="I151" s="189"/>
      <c r="J151" s="190">
        <f t="shared" si="1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1"/>
        <v>0</v>
      </c>
      <c r="Q151" s="194">
        <v>0</v>
      </c>
      <c r="R151" s="194">
        <f t="shared" si="12"/>
        <v>0</v>
      </c>
      <c r="S151" s="194">
        <v>0</v>
      </c>
      <c r="T151" s="195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293</v>
      </c>
      <c r="AT151" s="196" t="s">
        <v>172</v>
      </c>
      <c r="AU151" s="196" t="s">
        <v>88</v>
      </c>
      <c r="AY151" s="14" t="s">
        <v>170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86</v>
      </c>
      <c r="BK151" s="197">
        <f t="shared" si="19"/>
        <v>0</v>
      </c>
      <c r="BL151" s="14" t="s">
        <v>293</v>
      </c>
      <c r="BM151" s="196" t="s">
        <v>2542</v>
      </c>
    </row>
    <row r="152" spans="1:65" s="2" customFormat="1" ht="24.2" customHeight="1">
      <c r="A152" s="31"/>
      <c r="B152" s="32"/>
      <c r="C152" s="184" t="s">
        <v>303</v>
      </c>
      <c r="D152" s="184" t="s">
        <v>172</v>
      </c>
      <c r="E152" s="185" t="s">
        <v>490</v>
      </c>
      <c r="F152" s="186" t="s">
        <v>491</v>
      </c>
      <c r="G152" s="187" t="s">
        <v>264</v>
      </c>
      <c r="H152" s="188">
        <v>1</v>
      </c>
      <c r="I152" s="189"/>
      <c r="J152" s="190">
        <f t="shared" si="10"/>
        <v>0</v>
      </c>
      <c r="K152" s="191"/>
      <c r="L152" s="36"/>
      <c r="M152" s="192" t="s">
        <v>1</v>
      </c>
      <c r="N152" s="193" t="s">
        <v>43</v>
      </c>
      <c r="O152" s="68"/>
      <c r="P152" s="194">
        <f t="shared" si="11"/>
        <v>0</v>
      </c>
      <c r="Q152" s="194">
        <v>0</v>
      </c>
      <c r="R152" s="194">
        <f t="shared" si="12"/>
        <v>0</v>
      </c>
      <c r="S152" s="194">
        <v>0</v>
      </c>
      <c r="T152" s="195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293</v>
      </c>
      <c r="AT152" s="196" t="s">
        <v>172</v>
      </c>
      <c r="AU152" s="196" t="s">
        <v>88</v>
      </c>
      <c r="AY152" s="14" t="s">
        <v>170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86</v>
      </c>
      <c r="BK152" s="197">
        <f t="shared" si="19"/>
        <v>0</v>
      </c>
      <c r="BL152" s="14" t="s">
        <v>293</v>
      </c>
      <c r="BM152" s="196" t="s">
        <v>2543</v>
      </c>
    </row>
    <row r="153" spans="1:65" s="2" customFormat="1" ht="62.65" customHeight="1">
      <c r="A153" s="31"/>
      <c r="B153" s="32"/>
      <c r="C153" s="184" t="s">
        <v>311</v>
      </c>
      <c r="D153" s="184" t="s">
        <v>172</v>
      </c>
      <c r="E153" s="185" t="s">
        <v>2054</v>
      </c>
      <c r="F153" s="186" t="s">
        <v>2055</v>
      </c>
      <c r="G153" s="187" t="s">
        <v>264</v>
      </c>
      <c r="H153" s="188">
        <v>1</v>
      </c>
      <c r="I153" s="189"/>
      <c r="J153" s="190">
        <f t="shared" si="1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1"/>
        <v>0</v>
      </c>
      <c r="Q153" s="194">
        <v>0</v>
      </c>
      <c r="R153" s="194">
        <f t="shared" si="12"/>
        <v>0</v>
      </c>
      <c r="S153" s="194">
        <v>0</v>
      </c>
      <c r="T153" s="195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293</v>
      </c>
      <c r="AT153" s="196" t="s">
        <v>172</v>
      </c>
      <c r="AU153" s="196" t="s">
        <v>88</v>
      </c>
      <c r="AY153" s="14" t="s">
        <v>170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86</v>
      </c>
      <c r="BK153" s="197">
        <f t="shared" si="19"/>
        <v>0</v>
      </c>
      <c r="BL153" s="14" t="s">
        <v>293</v>
      </c>
      <c r="BM153" s="196" t="s">
        <v>2544</v>
      </c>
    </row>
    <row r="154" spans="1:65" s="2" customFormat="1" ht="37.9" customHeight="1">
      <c r="A154" s="31"/>
      <c r="B154" s="32"/>
      <c r="C154" s="184" t="s">
        <v>463</v>
      </c>
      <c r="D154" s="184" t="s">
        <v>172</v>
      </c>
      <c r="E154" s="185" t="s">
        <v>494</v>
      </c>
      <c r="F154" s="186" t="s">
        <v>495</v>
      </c>
      <c r="G154" s="187" t="s">
        <v>264</v>
      </c>
      <c r="H154" s="188">
        <v>1</v>
      </c>
      <c r="I154" s="189"/>
      <c r="J154" s="190">
        <f t="shared" si="10"/>
        <v>0</v>
      </c>
      <c r="K154" s="191"/>
      <c r="L154" s="36"/>
      <c r="M154" s="192" t="s">
        <v>1</v>
      </c>
      <c r="N154" s="193" t="s">
        <v>43</v>
      </c>
      <c r="O154" s="68"/>
      <c r="P154" s="194">
        <f t="shared" si="11"/>
        <v>0</v>
      </c>
      <c r="Q154" s="194">
        <v>0</v>
      </c>
      <c r="R154" s="194">
        <f t="shared" si="12"/>
        <v>0</v>
      </c>
      <c r="S154" s="194">
        <v>0</v>
      </c>
      <c r="T154" s="195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293</v>
      </c>
      <c r="AT154" s="196" t="s">
        <v>172</v>
      </c>
      <c r="AU154" s="196" t="s">
        <v>88</v>
      </c>
      <c r="AY154" s="14" t="s">
        <v>170</v>
      </c>
      <c r="BE154" s="197">
        <f t="shared" si="14"/>
        <v>0</v>
      </c>
      <c r="BF154" s="197">
        <f t="shared" si="15"/>
        <v>0</v>
      </c>
      <c r="BG154" s="197">
        <f t="shared" si="16"/>
        <v>0</v>
      </c>
      <c r="BH154" s="197">
        <f t="shared" si="17"/>
        <v>0</v>
      </c>
      <c r="BI154" s="197">
        <f t="shared" si="18"/>
        <v>0</v>
      </c>
      <c r="BJ154" s="14" t="s">
        <v>86</v>
      </c>
      <c r="BK154" s="197">
        <f t="shared" si="19"/>
        <v>0</v>
      </c>
      <c r="BL154" s="14" t="s">
        <v>293</v>
      </c>
      <c r="BM154" s="196" t="s">
        <v>2545</v>
      </c>
    </row>
    <row r="155" spans="1:65" s="2" customFormat="1" ht="37.9" customHeight="1">
      <c r="A155" s="31"/>
      <c r="B155" s="32"/>
      <c r="C155" s="184" t="s">
        <v>479</v>
      </c>
      <c r="D155" s="184" t="s">
        <v>172</v>
      </c>
      <c r="E155" s="185" t="s">
        <v>304</v>
      </c>
      <c r="F155" s="186" t="s">
        <v>305</v>
      </c>
      <c r="G155" s="187" t="s">
        <v>264</v>
      </c>
      <c r="H155" s="188">
        <v>1</v>
      </c>
      <c r="I155" s="189"/>
      <c r="J155" s="190">
        <f t="shared" si="10"/>
        <v>0</v>
      </c>
      <c r="K155" s="191"/>
      <c r="L155" s="36"/>
      <c r="M155" s="192" t="s">
        <v>1</v>
      </c>
      <c r="N155" s="193" t="s">
        <v>43</v>
      </c>
      <c r="O155" s="68"/>
      <c r="P155" s="194">
        <f t="shared" si="11"/>
        <v>0</v>
      </c>
      <c r="Q155" s="194">
        <v>0</v>
      </c>
      <c r="R155" s="194">
        <f t="shared" si="12"/>
        <v>0</v>
      </c>
      <c r="S155" s="194">
        <v>0</v>
      </c>
      <c r="T155" s="195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293</v>
      </c>
      <c r="AT155" s="196" t="s">
        <v>172</v>
      </c>
      <c r="AU155" s="196" t="s">
        <v>88</v>
      </c>
      <c r="AY155" s="14" t="s">
        <v>170</v>
      </c>
      <c r="BE155" s="197">
        <f t="shared" si="14"/>
        <v>0</v>
      </c>
      <c r="BF155" s="197">
        <f t="shared" si="15"/>
        <v>0</v>
      </c>
      <c r="BG155" s="197">
        <f t="shared" si="16"/>
        <v>0</v>
      </c>
      <c r="BH155" s="197">
        <f t="shared" si="17"/>
        <v>0</v>
      </c>
      <c r="BI155" s="197">
        <f t="shared" si="18"/>
        <v>0</v>
      </c>
      <c r="BJ155" s="14" t="s">
        <v>86</v>
      </c>
      <c r="BK155" s="197">
        <f t="shared" si="19"/>
        <v>0</v>
      </c>
      <c r="BL155" s="14" t="s">
        <v>293</v>
      </c>
      <c r="BM155" s="196" t="s">
        <v>2546</v>
      </c>
    </row>
    <row r="156" spans="1:65" s="2" customFormat="1" ht="24.2" customHeight="1">
      <c r="A156" s="31"/>
      <c r="B156" s="32"/>
      <c r="C156" s="184" t="s">
        <v>481</v>
      </c>
      <c r="D156" s="184" t="s">
        <v>172</v>
      </c>
      <c r="E156" s="185" t="s">
        <v>308</v>
      </c>
      <c r="F156" s="186" t="s">
        <v>309</v>
      </c>
      <c r="G156" s="187" t="s">
        <v>264</v>
      </c>
      <c r="H156" s="188">
        <v>1</v>
      </c>
      <c r="I156" s="189"/>
      <c r="J156" s="190">
        <f t="shared" si="10"/>
        <v>0</v>
      </c>
      <c r="K156" s="191"/>
      <c r="L156" s="36"/>
      <c r="M156" s="192" t="s">
        <v>1</v>
      </c>
      <c r="N156" s="193" t="s">
        <v>43</v>
      </c>
      <c r="O156" s="68"/>
      <c r="P156" s="194">
        <f t="shared" si="11"/>
        <v>0</v>
      </c>
      <c r="Q156" s="194">
        <v>0</v>
      </c>
      <c r="R156" s="194">
        <f t="shared" si="12"/>
        <v>0</v>
      </c>
      <c r="S156" s="194">
        <v>0</v>
      </c>
      <c r="T156" s="195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293</v>
      </c>
      <c r="AT156" s="196" t="s">
        <v>172</v>
      </c>
      <c r="AU156" s="196" t="s">
        <v>88</v>
      </c>
      <c r="AY156" s="14" t="s">
        <v>170</v>
      </c>
      <c r="BE156" s="197">
        <f t="shared" si="14"/>
        <v>0</v>
      </c>
      <c r="BF156" s="197">
        <f t="shared" si="15"/>
        <v>0</v>
      </c>
      <c r="BG156" s="197">
        <f t="shared" si="16"/>
        <v>0</v>
      </c>
      <c r="BH156" s="197">
        <f t="shared" si="17"/>
        <v>0</v>
      </c>
      <c r="BI156" s="197">
        <f t="shared" si="18"/>
        <v>0</v>
      </c>
      <c r="BJ156" s="14" t="s">
        <v>86</v>
      </c>
      <c r="BK156" s="197">
        <f t="shared" si="19"/>
        <v>0</v>
      </c>
      <c r="BL156" s="14" t="s">
        <v>293</v>
      </c>
      <c r="BM156" s="196" t="s">
        <v>2547</v>
      </c>
    </row>
    <row r="157" spans="1:65" s="2" customFormat="1" ht="14.45" customHeight="1">
      <c r="A157" s="31"/>
      <c r="B157" s="32"/>
      <c r="C157" s="184" t="s">
        <v>485</v>
      </c>
      <c r="D157" s="184" t="s">
        <v>172</v>
      </c>
      <c r="E157" s="185" t="s">
        <v>312</v>
      </c>
      <c r="F157" s="186" t="s">
        <v>313</v>
      </c>
      <c r="G157" s="187" t="s">
        <v>264</v>
      </c>
      <c r="H157" s="188">
        <v>1</v>
      </c>
      <c r="I157" s="189"/>
      <c r="J157" s="190">
        <f t="shared" si="10"/>
        <v>0</v>
      </c>
      <c r="K157" s="191"/>
      <c r="L157" s="36"/>
      <c r="M157" s="192" t="s">
        <v>1</v>
      </c>
      <c r="N157" s="193" t="s">
        <v>43</v>
      </c>
      <c r="O157" s="68"/>
      <c r="P157" s="194">
        <f t="shared" si="11"/>
        <v>0</v>
      </c>
      <c r="Q157" s="194">
        <v>0</v>
      </c>
      <c r="R157" s="194">
        <f t="shared" si="12"/>
        <v>0</v>
      </c>
      <c r="S157" s="194">
        <v>0</v>
      </c>
      <c r="T157" s="195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293</v>
      </c>
      <c r="AT157" s="196" t="s">
        <v>172</v>
      </c>
      <c r="AU157" s="196" t="s">
        <v>88</v>
      </c>
      <c r="AY157" s="14" t="s">
        <v>170</v>
      </c>
      <c r="BE157" s="197">
        <f t="shared" si="14"/>
        <v>0</v>
      </c>
      <c r="BF157" s="197">
        <f t="shared" si="15"/>
        <v>0</v>
      </c>
      <c r="BG157" s="197">
        <f t="shared" si="16"/>
        <v>0</v>
      </c>
      <c r="BH157" s="197">
        <f t="shared" si="17"/>
        <v>0</v>
      </c>
      <c r="BI157" s="197">
        <f t="shared" si="18"/>
        <v>0</v>
      </c>
      <c r="BJ157" s="14" t="s">
        <v>86</v>
      </c>
      <c r="BK157" s="197">
        <f t="shared" si="19"/>
        <v>0</v>
      </c>
      <c r="BL157" s="14" t="s">
        <v>293</v>
      </c>
      <c r="BM157" s="196" t="s">
        <v>2548</v>
      </c>
    </row>
    <row r="158" spans="1:65" s="2" customFormat="1" ht="14.45" customHeight="1">
      <c r="A158" s="31"/>
      <c r="B158" s="32"/>
      <c r="C158" s="184" t="s">
        <v>489</v>
      </c>
      <c r="D158" s="184" t="s">
        <v>172</v>
      </c>
      <c r="E158" s="185" t="s">
        <v>2549</v>
      </c>
      <c r="F158" s="186" t="s">
        <v>2550</v>
      </c>
      <c r="G158" s="187" t="s">
        <v>264</v>
      </c>
      <c r="H158" s="188">
        <v>1</v>
      </c>
      <c r="I158" s="189"/>
      <c r="J158" s="190">
        <f t="shared" si="10"/>
        <v>0</v>
      </c>
      <c r="K158" s="191"/>
      <c r="L158" s="36"/>
      <c r="M158" s="192" t="s">
        <v>1</v>
      </c>
      <c r="N158" s="193" t="s">
        <v>43</v>
      </c>
      <c r="O158" s="68"/>
      <c r="P158" s="194">
        <f t="shared" si="11"/>
        <v>0</v>
      </c>
      <c r="Q158" s="194">
        <v>0</v>
      </c>
      <c r="R158" s="194">
        <f t="shared" si="12"/>
        <v>0</v>
      </c>
      <c r="S158" s="194">
        <v>0</v>
      </c>
      <c r="T158" s="195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293</v>
      </c>
      <c r="AT158" s="196" t="s">
        <v>172</v>
      </c>
      <c r="AU158" s="196" t="s">
        <v>88</v>
      </c>
      <c r="AY158" s="14" t="s">
        <v>170</v>
      </c>
      <c r="BE158" s="197">
        <f t="shared" si="14"/>
        <v>0</v>
      </c>
      <c r="BF158" s="197">
        <f t="shared" si="15"/>
        <v>0</v>
      </c>
      <c r="BG158" s="197">
        <f t="shared" si="16"/>
        <v>0</v>
      </c>
      <c r="BH158" s="197">
        <f t="shared" si="17"/>
        <v>0</v>
      </c>
      <c r="BI158" s="197">
        <f t="shared" si="18"/>
        <v>0</v>
      </c>
      <c r="BJ158" s="14" t="s">
        <v>86</v>
      </c>
      <c r="BK158" s="197">
        <f t="shared" si="19"/>
        <v>0</v>
      </c>
      <c r="BL158" s="14" t="s">
        <v>293</v>
      </c>
      <c r="BM158" s="196" t="s">
        <v>2551</v>
      </c>
    </row>
    <row r="159" spans="1:65" s="2" customFormat="1" ht="24.2" customHeight="1">
      <c r="A159" s="31"/>
      <c r="B159" s="32"/>
      <c r="C159" s="184" t="s">
        <v>434</v>
      </c>
      <c r="D159" s="184" t="s">
        <v>172</v>
      </c>
      <c r="E159" s="185" t="s">
        <v>2552</v>
      </c>
      <c r="F159" s="186" t="s">
        <v>2553</v>
      </c>
      <c r="G159" s="187" t="s">
        <v>207</v>
      </c>
      <c r="H159" s="188">
        <v>1</v>
      </c>
      <c r="I159" s="189"/>
      <c r="J159" s="190">
        <f t="shared" si="10"/>
        <v>0</v>
      </c>
      <c r="K159" s="191"/>
      <c r="L159" s="36"/>
      <c r="M159" s="192" t="s">
        <v>1</v>
      </c>
      <c r="N159" s="193" t="s">
        <v>43</v>
      </c>
      <c r="O159" s="68"/>
      <c r="P159" s="194">
        <f t="shared" si="11"/>
        <v>0</v>
      </c>
      <c r="Q159" s="194">
        <v>0</v>
      </c>
      <c r="R159" s="194">
        <f t="shared" si="12"/>
        <v>0</v>
      </c>
      <c r="S159" s="194">
        <v>0</v>
      </c>
      <c r="T159" s="195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293</v>
      </c>
      <c r="AT159" s="196" t="s">
        <v>172</v>
      </c>
      <c r="AU159" s="196" t="s">
        <v>88</v>
      </c>
      <c r="AY159" s="14" t="s">
        <v>170</v>
      </c>
      <c r="BE159" s="197">
        <f t="shared" si="14"/>
        <v>0</v>
      </c>
      <c r="BF159" s="197">
        <f t="shared" si="15"/>
        <v>0</v>
      </c>
      <c r="BG159" s="197">
        <f t="shared" si="16"/>
        <v>0</v>
      </c>
      <c r="BH159" s="197">
        <f t="shared" si="17"/>
        <v>0</v>
      </c>
      <c r="BI159" s="197">
        <f t="shared" si="18"/>
        <v>0</v>
      </c>
      <c r="BJ159" s="14" t="s">
        <v>86</v>
      </c>
      <c r="BK159" s="197">
        <f t="shared" si="19"/>
        <v>0</v>
      </c>
      <c r="BL159" s="14" t="s">
        <v>293</v>
      </c>
      <c r="BM159" s="196" t="s">
        <v>2554</v>
      </c>
    </row>
    <row r="160" spans="1:65" s="2" customFormat="1" ht="24.2" customHeight="1">
      <c r="A160" s="31"/>
      <c r="B160" s="32"/>
      <c r="C160" s="184" t="s">
        <v>438</v>
      </c>
      <c r="D160" s="184" t="s">
        <v>172</v>
      </c>
      <c r="E160" s="185" t="s">
        <v>2555</v>
      </c>
      <c r="F160" s="186" t="s">
        <v>2553</v>
      </c>
      <c r="G160" s="187" t="s">
        <v>207</v>
      </c>
      <c r="H160" s="188">
        <v>1</v>
      </c>
      <c r="I160" s="189"/>
      <c r="J160" s="190">
        <f t="shared" si="10"/>
        <v>0</v>
      </c>
      <c r="K160" s="191"/>
      <c r="L160" s="36"/>
      <c r="M160" s="192" t="s">
        <v>1</v>
      </c>
      <c r="N160" s="193" t="s">
        <v>43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293</v>
      </c>
      <c r="AT160" s="196" t="s">
        <v>172</v>
      </c>
      <c r="AU160" s="196" t="s">
        <v>88</v>
      </c>
      <c r="AY160" s="14" t="s">
        <v>170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86</v>
      </c>
      <c r="BK160" s="197">
        <f t="shared" si="19"/>
        <v>0</v>
      </c>
      <c r="BL160" s="14" t="s">
        <v>293</v>
      </c>
      <c r="BM160" s="196" t="s">
        <v>2556</v>
      </c>
    </row>
    <row r="161" spans="1:65" s="2" customFormat="1" ht="24.2" customHeight="1">
      <c r="A161" s="31"/>
      <c r="B161" s="32"/>
      <c r="C161" s="184" t="s">
        <v>442</v>
      </c>
      <c r="D161" s="184" t="s">
        <v>172</v>
      </c>
      <c r="E161" s="185" t="s">
        <v>2557</v>
      </c>
      <c r="F161" s="186" t="s">
        <v>2558</v>
      </c>
      <c r="G161" s="187" t="s">
        <v>207</v>
      </c>
      <c r="H161" s="188">
        <v>1</v>
      </c>
      <c r="I161" s="189"/>
      <c r="J161" s="190">
        <f t="shared" si="10"/>
        <v>0</v>
      </c>
      <c r="K161" s="191"/>
      <c r="L161" s="36"/>
      <c r="M161" s="209" t="s">
        <v>1</v>
      </c>
      <c r="N161" s="210" t="s">
        <v>43</v>
      </c>
      <c r="O161" s="211"/>
      <c r="P161" s="212">
        <f t="shared" si="11"/>
        <v>0</v>
      </c>
      <c r="Q161" s="212">
        <v>0</v>
      </c>
      <c r="R161" s="212">
        <f t="shared" si="12"/>
        <v>0</v>
      </c>
      <c r="S161" s="212">
        <v>0</v>
      </c>
      <c r="T161" s="213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293</v>
      </c>
      <c r="AT161" s="196" t="s">
        <v>172</v>
      </c>
      <c r="AU161" s="196" t="s">
        <v>88</v>
      </c>
      <c r="AY161" s="14" t="s">
        <v>170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86</v>
      </c>
      <c r="BK161" s="197">
        <f t="shared" si="19"/>
        <v>0</v>
      </c>
      <c r="BL161" s="14" t="s">
        <v>293</v>
      </c>
      <c r="BM161" s="196" t="s">
        <v>2559</v>
      </c>
    </row>
    <row r="162" spans="1:65" s="2" customFormat="1" ht="6.95" customHeight="1">
      <c r="A162" s="3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36"/>
      <c r="M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</row>
  </sheetData>
  <sheetProtection algorithmName="SHA-512" hashValue="ozyyEc7OO2rYEVyrEktlzd8x7BAUHp+amU1EKm4aghjr2Qg/a+l+ol7m5LuKPhIsVKxpIW635h7uhb78fMrG2Q==" saltValue="+7usJOcREPDsEJ2F7OdUZXduQ5fkdEx2KIGYDr3/MzxrebMS3ShkLjS25wJWDnJQQliLVesRdD9mqU5pVnf2iw==" spinCount="100000" sheet="1" objects="1" scenarios="1" formatColumns="0" formatRows="0" autoFilter="0"/>
  <autoFilter ref="C117:K16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topLeftCell="A137" workbookViewId="0">
      <selection activeCell="F146" sqref="F146:F15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87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139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ROUND((SUM(BE126:BE167)),  2)</f>
        <v>0</v>
      </c>
      <c r="G33" s="31"/>
      <c r="H33" s="31"/>
      <c r="I33" s="121">
        <v>0.21</v>
      </c>
      <c r="J33" s="120">
        <f>ROUND(((SUM(BE126:BE167))*I33),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ROUND((SUM(BF126:BF167)),  2)</f>
        <v>0</v>
      </c>
      <c r="G34" s="31"/>
      <c r="H34" s="31"/>
      <c r="I34" s="121">
        <v>0.15</v>
      </c>
      <c r="J34" s="120">
        <f>ROUND(((SUM(BF126:BF167))*I34),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ROUND((SUM(BG126:BG167)),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ROUND((SUM(BH126:BH167)),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ROUND((SUM(BI126:BI167)),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01a - Stavební úpravy - III.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147</v>
      </c>
      <c r="E99" s="153"/>
      <c r="F99" s="153"/>
      <c r="G99" s="153"/>
      <c r="H99" s="153"/>
      <c r="I99" s="153"/>
      <c r="J99" s="154">
        <f>J135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148</v>
      </c>
      <c r="E100" s="153"/>
      <c r="F100" s="153"/>
      <c r="G100" s="153"/>
      <c r="H100" s="153"/>
      <c r="I100" s="153"/>
      <c r="J100" s="154">
        <f>J137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149</v>
      </c>
      <c r="E101" s="153"/>
      <c r="F101" s="153"/>
      <c r="G101" s="153"/>
      <c r="H101" s="153"/>
      <c r="I101" s="153"/>
      <c r="J101" s="154">
        <f>J142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150</v>
      </c>
      <c r="E102" s="153"/>
      <c r="F102" s="153"/>
      <c r="G102" s="153"/>
      <c r="H102" s="153"/>
      <c r="I102" s="153"/>
      <c r="J102" s="154">
        <f>J146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151</v>
      </c>
      <c r="E103" s="153"/>
      <c r="F103" s="153"/>
      <c r="G103" s="153"/>
      <c r="H103" s="153"/>
      <c r="I103" s="153"/>
      <c r="J103" s="154">
        <f>J154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152</v>
      </c>
      <c r="E104" s="153"/>
      <c r="F104" s="153"/>
      <c r="G104" s="153"/>
      <c r="H104" s="153"/>
      <c r="I104" s="153"/>
      <c r="J104" s="154">
        <f>J158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153</v>
      </c>
      <c r="E105" s="147"/>
      <c r="F105" s="147"/>
      <c r="G105" s="147"/>
      <c r="H105" s="147"/>
      <c r="I105" s="147"/>
      <c r="J105" s="148">
        <f>J160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154</v>
      </c>
      <c r="E106" s="153"/>
      <c r="F106" s="153"/>
      <c r="G106" s="153"/>
      <c r="H106" s="153"/>
      <c r="I106" s="153"/>
      <c r="J106" s="154">
        <f>J161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155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2" t="str">
        <f>E7</f>
        <v>Revitalizace sídliště Šumavská - Pod Vodojemem - III. a IV. Etapa</v>
      </c>
      <c r="F116" s="263"/>
      <c r="G116" s="263"/>
      <c r="H116" s="26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138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8" t="str">
        <f>E9</f>
        <v>01a - Stavební úpravy - III. etapa</v>
      </c>
      <c r="F118" s="264"/>
      <c r="G118" s="264"/>
      <c r="H118" s="264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 xml:space="preserve"> </v>
      </c>
      <c r="G120" s="33"/>
      <c r="H120" s="33"/>
      <c r="I120" s="26" t="s">
        <v>22</v>
      </c>
      <c r="J120" s="63" t="str">
        <f>IF(J12="","",J12)</f>
        <v>2. 11. 2021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Horažďovice</v>
      </c>
      <c r="G122" s="33"/>
      <c r="H122" s="33"/>
      <c r="I122" s="26" t="s">
        <v>32</v>
      </c>
      <c r="J122" s="29" t="str">
        <f>E21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30</v>
      </c>
      <c r="D123" s="33"/>
      <c r="E123" s="33"/>
      <c r="F123" s="24" t="str">
        <f>IF(E18="","",E18)</f>
        <v>Vyplň údaj</v>
      </c>
      <c r="G123" s="33"/>
      <c r="H123" s="33"/>
      <c r="I123" s="26" t="s">
        <v>35</v>
      </c>
      <c r="J123" s="29" t="str">
        <f>E24</f>
        <v>Pavel Matoušek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156</v>
      </c>
      <c r="D125" s="159" t="s">
        <v>63</v>
      </c>
      <c r="E125" s="159" t="s">
        <v>59</v>
      </c>
      <c r="F125" s="159" t="s">
        <v>60</v>
      </c>
      <c r="G125" s="159" t="s">
        <v>157</v>
      </c>
      <c r="H125" s="159" t="s">
        <v>158</v>
      </c>
      <c r="I125" s="159" t="s">
        <v>159</v>
      </c>
      <c r="J125" s="160" t="s">
        <v>142</v>
      </c>
      <c r="K125" s="161" t="s">
        <v>160</v>
      </c>
      <c r="L125" s="162"/>
      <c r="M125" s="72" t="s">
        <v>1</v>
      </c>
      <c r="N125" s="73" t="s">
        <v>42</v>
      </c>
      <c r="O125" s="73" t="s">
        <v>161</v>
      </c>
      <c r="P125" s="73" t="s">
        <v>162</v>
      </c>
      <c r="Q125" s="73" t="s">
        <v>163</v>
      </c>
      <c r="R125" s="73" t="s">
        <v>164</v>
      </c>
      <c r="S125" s="73" t="s">
        <v>165</v>
      </c>
      <c r="T125" s="74" t="s">
        <v>166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167</v>
      </c>
      <c r="D126" s="33"/>
      <c r="E126" s="33"/>
      <c r="F126" s="33"/>
      <c r="G126" s="33"/>
      <c r="H126" s="33"/>
      <c r="I126" s="33"/>
      <c r="J126" s="163">
        <f>BK126</f>
        <v>0</v>
      </c>
      <c r="K126" s="33"/>
      <c r="L126" s="36"/>
      <c r="M126" s="75"/>
      <c r="N126" s="164"/>
      <c r="O126" s="76"/>
      <c r="P126" s="165">
        <f>P127+P160</f>
        <v>0</v>
      </c>
      <c r="Q126" s="76"/>
      <c r="R126" s="165">
        <f>R127+R160</f>
        <v>182.51265000000001</v>
      </c>
      <c r="S126" s="76"/>
      <c r="T126" s="166">
        <f>T127+T160</f>
        <v>3.9750000000000001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77</v>
      </c>
      <c r="AU126" s="14" t="s">
        <v>144</v>
      </c>
      <c r="BK126" s="167">
        <f>BK127+BK160</f>
        <v>0</v>
      </c>
    </row>
    <row r="127" spans="1:63" s="12" customFormat="1" ht="25.9" customHeight="1">
      <c r="B127" s="168"/>
      <c r="C127" s="169"/>
      <c r="D127" s="170" t="s">
        <v>77</v>
      </c>
      <c r="E127" s="171" t="s">
        <v>168</v>
      </c>
      <c r="F127" s="171" t="s">
        <v>169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P128+P135+P137+P142+P146+P154+P158</f>
        <v>0</v>
      </c>
      <c r="Q127" s="176"/>
      <c r="R127" s="177">
        <f>R128+R135+R137+R142+R146+R154+R158</f>
        <v>182.51265000000001</v>
      </c>
      <c r="S127" s="176"/>
      <c r="T127" s="178">
        <f>T128+T135+T137+T142+T146+T154+T158</f>
        <v>3.9750000000000001</v>
      </c>
      <c r="AR127" s="179" t="s">
        <v>86</v>
      </c>
      <c r="AT127" s="180" t="s">
        <v>77</v>
      </c>
      <c r="AU127" s="180" t="s">
        <v>78</v>
      </c>
      <c r="AY127" s="179" t="s">
        <v>170</v>
      </c>
      <c r="BK127" s="181">
        <f>BK128+BK135+BK137+BK142+BK146+BK154+BK158</f>
        <v>0</v>
      </c>
    </row>
    <row r="128" spans="1:63" s="12" customFormat="1" ht="22.9" customHeight="1">
      <c r="B128" s="168"/>
      <c r="C128" s="169"/>
      <c r="D128" s="170" t="s">
        <v>77</v>
      </c>
      <c r="E128" s="182" t="s">
        <v>86</v>
      </c>
      <c r="F128" s="182" t="s">
        <v>171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SUM(P129:P134)</f>
        <v>0</v>
      </c>
      <c r="Q128" s="176"/>
      <c r="R128" s="177">
        <f>SUM(R129:R134)</f>
        <v>0</v>
      </c>
      <c r="S128" s="176"/>
      <c r="T128" s="178">
        <f>SUM(T129:T134)</f>
        <v>0</v>
      </c>
      <c r="AR128" s="179" t="s">
        <v>86</v>
      </c>
      <c r="AT128" s="180" t="s">
        <v>77</v>
      </c>
      <c r="AU128" s="180" t="s">
        <v>86</v>
      </c>
      <c r="AY128" s="179" t="s">
        <v>170</v>
      </c>
      <c r="BK128" s="181">
        <f>SUM(BK129:BK134)</f>
        <v>0</v>
      </c>
    </row>
    <row r="129" spans="1:65" s="2" customFormat="1" ht="24.2" customHeight="1">
      <c r="A129" s="31"/>
      <c r="B129" s="32"/>
      <c r="C129" s="184" t="s">
        <v>86</v>
      </c>
      <c r="D129" s="184" t="s">
        <v>172</v>
      </c>
      <c r="E129" s="185" t="s">
        <v>173</v>
      </c>
      <c r="F129" s="186" t="s">
        <v>174</v>
      </c>
      <c r="G129" s="187" t="s">
        <v>175</v>
      </c>
      <c r="H129" s="188">
        <v>46.4</v>
      </c>
      <c r="I129" s="189"/>
      <c r="J129" s="190">
        <f t="shared" ref="J129:J134" si="0">ROUND(I129*H129,2)</f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ref="P129:P134" si="1">O129*H129</f>
        <v>0</v>
      </c>
      <c r="Q129" s="194">
        <v>0</v>
      </c>
      <c r="R129" s="194">
        <f t="shared" ref="R129:R134" si="2">Q129*H129</f>
        <v>0</v>
      </c>
      <c r="S129" s="194">
        <v>0</v>
      </c>
      <c r="T129" s="195">
        <f t="shared" ref="T129:T134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ref="BE129:BE134" si="4">IF(N129="základní",J129,0)</f>
        <v>0</v>
      </c>
      <c r="BF129" s="197">
        <f t="shared" ref="BF129:BF134" si="5">IF(N129="snížená",J129,0)</f>
        <v>0</v>
      </c>
      <c r="BG129" s="197">
        <f t="shared" ref="BG129:BG134" si="6">IF(N129="zákl. přenesená",J129,0)</f>
        <v>0</v>
      </c>
      <c r="BH129" s="197">
        <f t="shared" ref="BH129:BH134" si="7">IF(N129="sníž. přenesená",J129,0)</f>
        <v>0</v>
      </c>
      <c r="BI129" s="197">
        <f t="shared" ref="BI129:BI134" si="8">IF(N129="nulová",J129,0)</f>
        <v>0</v>
      </c>
      <c r="BJ129" s="14" t="s">
        <v>86</v>
      </c>
      <c r="BK129" s="197">
        <f t="shared" ref="BK129:BK134" si="9">ROUND(I129*H129,2)</f>
        <v>0</v>
      </c>
      <c r="BL129" s="14" t="s">
        <v>176</v>
      </c>
      <c r="BM129" s="196" t="s">
        <v>177</v>
      </c>
    </row>
    <row r="130" spans="1:65" s="2" customFormat="1" ht="24.2" customHeight="1">
      <c r="A130" s="31"/>
      <c r="B130" s="32"/>
      <c r="C130" s="184" t="s">
        <v>88</v>
      </c>
      <c r="D130" s="184" t="s">
        <v>172</v>
      </c>
      <c r="E130" s="185" t="s">
        <v>178</v>
      </c>
      <c r="F130" s="186" t="s">
        <v>179</v>
      </c>
      <c r="G130" s="187" t="s">
        <v>175</v>
      </c>
      <c r="H130" s="188">
        <v>46.4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180</v>
      </c>
    </row>
    <row r="131" spans="1:65" s="2" customFormat="1" ht="24.2" customHeight="1">
      <c r="A131" s="31"/>
      <c r="B131" s="32"/>
      <c r="C131" s="184" t="s">
        <v>181</v>
      </c>
      <c r="D131" s="184" t="s">
        <v>172</v>
      </c>
      <c r="E131" s="185" t="s">
        <v>182</v>
      </c>
      <c r="F131" s="186" t="s">
        <v>183</v>
      </c>
      <c r="G131" s="187" t="s">
        <v>175</v>
      </c>
      <c r="H131" s="188">
        <v>788.8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184</v>
      </c>
    </row>
    <row r="132" spans="1:65" s="2" customFormat="1" ht="14.45" customHeight="1">
      <c r="A132" s="31"/>
      <c r="B132" s="32"/>
      <c r="C132" s="184" t="s">
        <v>176</v>
      </c>
      <c r="D132" s="184" t="s">
        <v>172</v>
      </c>
      <c r="E132" s="185" t="s">
        <v>185</v>
      </c>
      <c r="F132" s="186" t="s">
        <v>186</v>
      </c>
      <c r="G132" s="187" t="s">
        <v>175</v>
      </c>
      <c r="H132" s="188">
        <v>46.4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187</v>
      </c>
    </row>
    <row r="133" spans="1:65" s="2" customFormat="1" ht="24.2" customHeight="1">
      <c r="A133" s="31"/>
      <c r="B133" s="32"/>
      <c r="C133" s="184" t="s">
        <v>188</v>
      </c>
      <c r="D133" s="184" t="s">
        <v>172</v>
      </c>
      <c r="E133" s="185" t="s">
        <v>189</v>
      </c>
      <c r="F133" s="186" t="s">
        <v>190</v>
      </c>
      <c r="G133" s="187" t="s">
        <v>191</v>
      </c>
      <c r="H133" s="188">
        <v>81.2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192</v>
      </c>
    </row>
    <row r="134" spans="1:65" s="2" customFormat="1" ht="14.45" customHeight="1">
      <c r="A134" s="31"/>
      <c r="B134" s="32"/>
      <c r="C134" s="184" t="s">
        <v>193</v>
      </c>
      <c r="D134" s="184" t="s">
        <v>172</v>
      </c>
      <c r="E134" s="185" t="s">
        <v>194</v>
      </c>
      <c r="F134" s="186" t="s">
        <v>195</v>
      </c>
      <c r="G134" s="187" t="s">
        <v>196</v>
      </c>
      <c r="H134" s="188">
        <v>257.60000000000002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197</v>
      </c>
    </row>
    <row r="135" spans="1:65" s="12" customFormat="1" ht="22.9" customHeight="1">
      <c r="B135" s="168"/>
      <c r="C135" s="169"/>
      <c r="D135" s="170" t="s">
        <v>77</v>
      </c>
      <c r="E135" s="182" t="s">
        <v>88</v>
      </c>
      <c r="F135" s="182" t="s">
        <v>198</v>
      </c>
      <c r="G135" s="169"/>
      <c r="H135" s="169"/>
      <c r="I135" s="172"/>
      <c r="J135" s="183">
        <f>BK135</f>
        <v>0</v>
      </c>
      <c r="K135" s="169"/>
      <c r="L135" s="174"/>
      <c r="M135" s="175"/>
      <c r="N135" s="176"/>
      <c r="O135" s="176"/>
      <c r="P135" s="177">
        <f>P136</f>
        <v>0</v>
      </c>
      <c r="Q135" s="176"/>
      <c r="R135" s="177">
        <f>R136</f>
        <v>0.98131600000000008</v>
      </c>
      <c r="S135" s="176"/>
      <c r="T135" s="178">
        <f>T136</f>
        <v>0</v>
      </c>
      <c r="AR135" s="179" t="s">
        <v>86</v>
      </c>
      <c r="AT135" s="180" t="s">
        <v>77</v>
      </c>
      <c r="AU135" s="180" t="s">
        <v>86</v>
      </c>
      <c r="AY135" s="179" t="s">
        <v>170</v>
      </c>
      <c r="BK135" s="181">
        <f>BK136</f>
        <v>0</v>
      </c>
    </row>
    <row r="136" spans="1:65" s="2" customFormat="1" ht="14.45" customHeight="1">
      <c r="A136" s="31"/>
      <c r="B136" s="32"/>
      <c r="C136" s="184" t="s">
        <v>199</v>
      </c>
      <c r="D136" s="184" t="s">
        <v>172</v>
      </c>
      <c r="E136" s="185" t="s">
        <v>200</v>
      </c>
      <c r="F136" s="186" t="s">
        <v>201</v>
      </c>
      <c r="G136" s="187" t="s">
        <v>175</v>
      </c>
      <c r="H136" s="188">
        <v>0.4</v>
      </c>
      <c r="I136" s="189"/>
      <c r="J136" s="190">
        <f>ROUND(I136*H136,2)</f>
        <v>0</v>
      </c>
      <c r="K136" s="191"/>
      <c r="L136" s="36"/>
      <c r="M136" s="192" t="s">
        <v>1</v>
      </c>
      <c r="N136" s="193" t="s">
        <v>43</v>
      </c>
      <c r="O136" s="68"/>
      <c r="P136" s="194">
        <f>O136*H136</f>
        <v>0</v>
      </c>
      <c r="Q136" s="194">
        <v>2.45329</v>
      </c>
      <c r="R136" s="194">
        <f>Q136*H136</f>
        <v>0.98131600000000008</v>
      </c>
      <c r="S136" s="194">
        <v>0</v>
      </c>
      <c r="T136" s="19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4" t="s">
        <v>86</v>
      </c>
      <c r="BK136" s="197">
        <f>ROUND(I136*H136,2)</f>
        <v>0</v>
      </c>
      <c r="BL136" s="14" t="s">
        <v>176</v>
      </c>
      <c r="BM136" s="196" t="s">
        <v>202</v>
      </c>
    </row>
    <row r="137" spans="1:65" s="12" customFormat="1" ht="22.9" customHeight="1">
      <c r="B137" s="168"/>
      <c r="C137" s="169"/>
      <c r="D137" s="170" t="s">
        <v>77</v>
      </c>
      <c r="E137" s="182" t="s">
        <v>181</v>
      </c>
      <c r="F137" s="182" t="s">
        <v>203</v>
      </c>
      <c r="G137" s="169"/>
      <c r="H137" s="169"/>
      <c r="I137" s="172"/>
      <c r="J137" s="183">
        <f>BK137</f>
        <v>0</v>
      </c>
      <c r="K137" s="169"/>
      <c r="L137" s="174"/>
      <c r="M137" s="175"/>
      <c r="N137" s="176"/>
      <c r="O137" s="176"/>
      <c r="P137" s="177">
        <f>SUM(P138:P141)</f>
        <v>0</v>
      </c>
      <c r="Q137" s="176"/>
      <c r="R137" s="177">
        <f>SUM(R138:R141)</f>
        <v>0.35177999999999998</v>
      </c>
      <c r="S137" s="176"/>
      <c r="T137" s="178">
        <f>SUM(T138:T141)</f>
        <v>3.9750000000000001</v>
      </c>
      <c r="AR137" s="179" t="s">
        <v>86</v>
      </c>
      <c r="AT137" s="180" t="s">
        <v>77</v>
      </c>
      <c r="AU137" s="180" t="s">
        <v>86</v>
      </c>
      <c r="AY137" s="179" t="s">
        <v>170</v>
      </c>
      <c r="BK137" s="181">
        <f>SUM(BK138:BK141)</f>
        <v>0</v>
      </c>
    </row>
    <row r="138" spans="1:65" s="2" customFormat="1" ht="24.2" customHeight="1">
      <c r="A138" s="31"/>
      <c r="B138" s="32"/>
      <c r="C138" s="184" t="s">
        <v>204</v>
      </c>
      <c r="D138" s="184" t="s">
        <v>172</v>
      </c>
      <c r="E138" s="185" t="s">
        <v>205</v>
      </c>
      <c r="F138" s="186" t="s">
        <v>206</v>
      </c>
      <c r="G138" s="187" t="s">
        <v>207</v>
      </c>
      <c r="H138" s="188">
        <v>2</v>
      </c>
      <c r="I138" s="189"/>
      <c r="J138" s="190">
        <f>ROUND(I138*H138,2)</f>
        <v>0</v>
      </c>
      <c r="K138" s="191"/>
      <c r="L138" s="36"/>
      <c r="M138" s="192" t="s">
        <v>1</v>
      </c>
      <c r="N138" s="193" t="s">
        <v>43</v>
      </c>
      <c r="O138" s="68"/>
      <c r="P138" s="194">
        <f>O138*H138</f>
        <v>0</v>
      </c>
      <c r="Q138" s="194">
        <v>0.17488999999999999</v>
      </c>
      <c r="R138" s="194">
        <f>Q138*H138</f>
        <v>0.34977999999999998</v>
      </c>
      <c r="S138" s="194">
        <v>0</v>
      </c>
      <c r="T138" s="19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4" t="s">
        <v>86</v>
      </c>
      <c r="BK138" s="197">
        <f>ROUND(I138*H138,2)</f>
        <v>0</v>
      </c>
      <c r="BL138" s="14" t="s">
        <v>176</v>
      </c>
      <c r="BM138" s="196" t="s">
        <v>208</v>
      </c>
    </row>
    <row r="139" spans="1:65" s="2" customFormat="1" ht="37.9" customHeight="1">
      <c r="A139" s="31"/>
      <c r="B139" s="32"/>
      <c r="C139" s="198" t="s">
        <v>209</v>
      </c>
      <c r="D139" s="198" t="s">
        <v>210</v>
      </c>
      <c r="E139" s="199" t="s">
        <v>211</v>
      </c>
      <c r="F139" s="200" t="s">
        <v>212</v>
      </c>
      <c r="G139" s="201" t="s">
        <v>207</v>
      </c>
      <c r="H139" s="202">
        <v>1</v>
      </c>
      <c r="I139" s="203"/>
      <c r="J139" s="204">
        <f>ROUND(I139*H139,2)</f>
        <v>0</v>
      </c>
      <c r="K139" s="205"/>
      <c r="L139" s="206"/>
      <c r="M139" s="207" t="s">
        <v>1</v>
      </c>
      <c r="N139" s="208" t="s">
        <v>43</v>
      </c>
      <c r="O139" s="68"/>
      <c r="P139" s="194">
        <f>O139*H139</f>
        <v>0</v>
      </c>
      <c r="Q139" s="194">
        <v>2E-3</v>
      </c>
      <c r="R139" s="194">
        <f>Q139*H139</f>
        <v>2E-3</v>
      </c>
      <c r="S139" s="194">
        <v>0</v>
      </c>
      <c r="T139" s="19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204</v>
      </c>
      <c r="AT139" s="196" t="s">
        <v>210</v>
      </c>
      <c r="AU139" s="196" t="s">
        <v>88</v>
      </c>
      <c r="AY139" s="14" t="s">
        <v>170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4" t="s">
        <v>86</v>
      </c>
      <c r="BK139" s="197">
        <f>ROUND(I139*H139,2)</f>
        <v>0</v>
      </c>
      <c r="BL139" s="14" t="s">
        <v>176</v>
      </c>
      <c r="BM139" s="196" t="s">
        <v>213</v>
      </c>
    </row>
    <row r="140" spans="1:65" s="2" customFormat="1" ht="24.2" customHeight="1">
      <c r="A140" s="31"/>
      <c r="B140" s="32"/>
      <c r="C140" s="184" t="s">
        <v>214</v>
      </c>
      <c r="D140" s="184" t="s">
        <v>172</v>
      </c>
      <c r="E140" s="185" t="s">
        <v>215</v>
      </c>
      <c r="F140" s="186" t="s">
        <v>216</v>
      </c>
      <c r="G140" s="187" t="s">
        <v>217</v>
      </c>
      <c r="H140" s="188">
        <v>31.8</v>
      </c>
      <c r="I140" s="189"/>
      <c r="J140" s="190">
        <f>ROUND(I140*H140,2)</f>
        <v>0</v>
      </c>
      <c r="K140" s="191"/>
      <c r="L140" s="36"/>
      <c r="M140" s="192" t="s">
        <v>1</v>
      </c>
      <c r="N140" s="193" t="s">
        <v>43</v>
      </c>
      <c r="O140" s="68"/>
      <c r="P140" s="194">
        <f>O140*H140</f>
        <v>0</v>
      </c>
      <c r="Q140" s="194">
        <v>0</v>
      </c>
      <c r="R140" s="194">
        <f>Q140*H140</f>
        <v>0</v>
      </c>
      <c r="S140" s="194">
        <v>0.125</v>
      </c>
      <c r="T140" s="195">
        <f>S140*H140</f>
        <v>3.9750000000000001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4" t="s">
        <v>86</v>
      </c>
      <c r="BK140" s="197">
        <f>ROUND(I140*H140,2)</f>
        <v>0</v>
      </c>
      <c r="BL140" s="14" t="s">
        <v>176</v>
      </c>
      <c r="BM140" s="196" t="s">
        <v>218</v>
      </c>
    </row>
    <row r="141" spans="1:65" s="2" customFormat="1" ht="24.2" customHeight="1">
      <c r="A141" s="31"/>
      <c r="B141" s="32"/>
      <c r="C141" s="184" t="s">
        <v>219</v>
      </c>
      <c r="D141" s="184" t="s">
        <v>172</v>
      </c>
      <c r="E141" s="185" t="s">
        <v>220</v>
      </c>
      <c r="F141" s="186" t="s">
        <v>221</v>
      </c>
      <c r="G141" s="187" t="s">
        <v>222</v>
      </c>
      <c r="H141" s="188">
        <v>20</v>
      </c>
      <c r="I141" s="189"/>
      <c r="J141" s="190">
        <f>ROUND(I141*H141,2)</f>
        <v>0</v>
      </c>
      <c r="K141" s="191"/>
      <c r="L141" s="36"/>
      <c r="M141" s="192" t="s">
        <v>1</v>
      </c>
      <c r="N141" s="193" t="s">
        <v>43</v>
      </c>
      <c r="O141" s="68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4" t="s">
        <v>86</v>
      </c>
      <c r="BK141" s="197">
        <f>ROUND(I141*H141,2)</f>
        <v>0</v>
      </c>
      <c r="BL141" s="14" t="s">
        <v>176</v>
      </c>
      <c r="BM141" s="196" t="s">
        <v>223</v>
      </c>
    </row>
    <row r="142" spans="1:65" s="12" customFormat="1" ht="22.9" customHeight="1">
      <c r="B142" s="168"/>
      <c r="C142" s="169"/>
      <c r="D142" s="170" t="s">
        <v>77</v>
      </c>
      <c r="E142" s="182" t="s">
        <v>188</v>
      </c>
      <c r="F142" s="182" t="s">
        <v>224</v>
      </c>
      <c r="G142" s="169"/>
      <c r="H142" s="169"/>
      <c r="I142" s="172"/>
      <c r="J142" s="183">
        <f>BK142</f>
        <v>0</v>
      </c>
      <c r="K142" s="169"/>
      <c r="L142" s="174"/>
      <c r="M142" s="175"/>
      <c r="N142" s="176"/>
      <c r="O142" s="176"/>
      <c r="P142" s="177">
        <f>SUM(P143:P145)</f>
        <v>0</v>
      </c>
      <c r="Q142" s="176"/>
      <c r="R142" s="177">
        <f>SUM(R143:R145)</f>
        <v>171.21430000000001</v>
      </c>
      <c r="S142" s="176"/>
      <c r="T142" s="178">
        <f>SUM(T143:T145)</f>
        <v>0</v>
      </c>
      <c r="AR142" s="179" t="s">
        <v>86</v>
      </c>
      <c r="AT142" s="180" t="s">
        <v>77</v>
      </c>
      <c r="AU142" s="180" t="s">
        <v>86</v>
      </c>
      <c r="AY142" s="179" t="s">
        <v>170</v>
      </c>
      <c r="BK142" s="181">
        <f>SUM(BK143:BK145)</f>
        <v>0</v>
      </c>
    </row>
    <row r="143" spans="1:65" s="2" customFormat="1" ht="14.45" customHeight="1">
      <c r="A143" s="31"/>
      <c r="B143" s="32"/>
      <c r="C143" s="184" t="s">
        <v>225</v>
      </c>
      <c r="D143" s="184" t="s">
        <v>172</v>
      </c>
      <c r="E143" s="185" t="s">
        <v>226</v>
      </c>
      <c r="F143" s="186" t="s">
        <v>227</v>
      </c>
      <c r="G143" s="187" t="s">
        <v>196</v>
      </c>
      <c r="H143" s="188">
        <v>230</v>
      </c>
      <c r="I143" s="189"/>
      <c r="J143" s="190">
        <f>ROUND(I143*H143,2)</f>
        <v>0</v>
      </c>
      <c r="K143" s="191"/>
      <c r="L143" s="36"/>
      <c r="M143" s="192" t="s">
        <v>1</v>
      </c>
      <c r="N143" s="193" t="s">
        <v>43</v>
      </c>
      <c r="O143" s="68"/>
      <c r="P143" s="194">
        <f>O143*H143</f>
        <v>0</v>
      </c>
      <c r="Q143" s="194">
        <v>0.25094</v>
      </c>
      <c r="R143" s="194">
        <f>Q143*H143</f>
        <v>57.716200000000001</v>
      </c>
      <c r="S143" s="194">
        <v>0</v>
      </c>
      <c r="T143" s="19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4" t="s">
        <v>86</v>
      </c>
      <c r="BK143" s="197">
        <f>ROUND(I143*H143,2)</f>
        <v>0</v>
      </c>
      <c r="BL143" s="14" t="s">
        <v>176</v>
      </c>
      <c r="BM143" s="196" t="s">
        <v>228</v>
      </c>
    </row>
    <row r="144" spans="1:65" s="2" customFormat="1" ht="14.45" customHeight="1">
      <c r="A144" s="31"/>
      <c r="B144" s="32"/>
      <c r="C144" s="184" t="s">
        <v>229</v>
      </c>
      <c r="D144" s="184" t="s">
        <v>172</v>
      </c>
      <c r="E144" s="185" t="s">
        <v>230</v>
      </c>
      <c r="F144" s="186" t="s">
        <v>231</v>
      </c>
      <c r="G144" s="187" t="s">
        <v>196</v>
      </c>
      <c r="H144" s="188">
        <v>257.60000000000002</v>
      </c>
      <c r="I144" s="189"/>
      <c r="J144" s="190">
        <f>ROUND(I144*H144,2)</f>
        <v>0</v>
      </c>
      <c r="K144" s="191"/>
      <c r="L144" s="36"/>
      <c r="M144" s="192" t="s">
        <v>1</v>
      </c>
      <c r="N144" s="193" t="s">
        <v>43</v>
      </c>
      <c r="O144" s="68"/>
      <c r="P144" s="194">
        <f>O144*H144</f>
        <v>0</v>
      </c>
      <c r="Q144" s="194">
        <v>0.378</v>
      </c>
      <c r="R144" s="194">
        <f>Q144*H144</f>
        <v>97.372800000000012</v>
      </c>
      <c r="S144" s="194">
        <v>0</v>
      </c>
      <c r="T144" s="19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4" t="s">
        <v>86</v>
      </c>
      <c r="BK144" s="197">
        <f>ROUND(I144*H144,2)</f>
        <v>0</v>
      </c>
      <c r="BL144" s="14" t="s">
        <v>176</v>
      </c>
      <c r="BM144" s="196" t="s">
        <v>232</v>
      </c>
    </row>
    <row r="145" spans="1:65" s="2" customFormat="1" ht="24.2" customHeight="1">
      <c r="A145" s="31"/>
      <c r="B145" s="32"/>
      <c r="C145" s="184" t="s">
        <v>233</v>
      </c>
      <c r="D145" s="184" t="s">
        <v>172</v>
      </c>
      <c r="E145" s="185" t="s">
        <v>234</v>
      </c>
      <c r="F145" s="186" t="s">
        <v>235</v>
      </c>
      <c r="G145" s="187" t="s">
        <v>196</v>
      </c>
      <c r="H145" s="188">
        <v>230</v>
      </c>
      <c r="I145" s="189"/>
      <c r="J145" s="190">
        <f>ROUND(I145*H145,2)</f>
        <v>0</v>
      </c>
      <c r="K145" s="191"/>
      <c r="L145" s="36"/>
      <c r="M145" s="192" t="s">
        <v>1</v>
      </c>
      <c r="N145" s="193" t="s">
        <v>43</v>
      </c>
      <c r="O145" s="68"/>
      <c r="P145" s="194">
        <f>O145*H145</f>
        <v>0</v>
      </c>
      <c r="Q145" s="194">
        <v>7.0110000000000006E-2</v>
      </c>
      <c r="R145" s="194">
        <f>Q145*H145</f>
        <v>16.125300000000003</v>
      </c>
      <c r="S145" s="194">
        <v>0</v>
      </c>
      <c r="T145" s="19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4" t="s">
        <v>86</v>
      </c>
      <c r="BK145" s="197">
        <f>ROUND(I145*H145,2)</f>
        <v>0</v>
      </c>
      <c r="BL145" s="14" t="s">
        <v>176</v>
      </c>
      <c r="BM145" s="196" t="s">
        <v>236</v>
      </c>
    </row>
    <row r="146" spans="1:65" s="12" customFormat="1" ht="22.9" customHeight="1">
      <c r="B146" s="168"/>
      <c r="C146" s="169"/>
      <c r="D146" s="170" t="s">
        <v>77</v>
      </c>
      <c r="E146" s="182" t="s">
        <v>209</v>
      </c>
      <c r="F146" s="182" t="s">
        <v>237</v>
      </c>
      <c r="G146" s="169"/>
      <c r="H146" s="169"/>
      <c r="I146" s="172"/>
      <c r="J146" s="183">
        <f>BK146</f>
        <v>0</v>
      </c>
      <c r="K146" s="169"/>
      <c r="L146" s="174"/>
      <c r="M146" s="175"/>
      <c r="N146" s="176"/>
      <c r="O146" s="176"/>
      <c r="P146" s="177">
        <f>SUM(P147:P153)</f>
        <v>0</v>
      </c>
      <c r="Q146" s="176"/>
      <c r="R146" s="177">
        <f>SUM(R147:R153)</f>
        <v>9.9652539999999981</v>
      </c>
      <c r="S146" s="176"/>
      <c r="T146" s="178">
        <f>SUM(T147:T153)</f>
        <v>0</v>
      </c>
      <c r="AR146" s="179" t="s">
        <v>86</v>
      </c>
      <c r="AT146" s="180" t="s">
        <v>77</v>
      </c>
      <c r="AU146" s="180" t="s">
        <v>86</v>
      </c>
      <c r="AY146" s="179" t="s">
        <v>170</v>
      </c>
      <c r="BK146" s="181">
        <f>SUM(BK147:BK153)</f>
        <v>0</v>
      </c>
    </row>
    <row r="147" spans="1:65" s="2" customFormat="1" ht="24.2" customHeight="1">
      <c r="A147" s="31"/>
      <c r="B147" s="32"/>
      <c r="C147" s="184" t="s">
        <v>8</v>
      </c>
      <c r="D147" s="184" t="s">
        <v>172</v>
      </c>
      <c r="E147" s="185" t="s">
        <v>238</v>
      </c>
      <c r="F147" s="186" t="s">
        <v>239</v>
      </c>
      <c r="G147" s="187" t="s">
        <v>217</v>
      </c>
      <c r="H147" s="188">
        <v>43.3</v>
      </c>
      <c r="I147" s="189"/>
      <c r="J147" s="190">
        <f t="shared" ref="J147:J153" si="10">ROUND(I147*H147,2)</f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ref="P147:P153" si="11">O147*H147</f>
        <v>0</v>
      </c>
      <c r="Q147" s="194">
        <v>0.1295</v>
      </c>
      <c r="R147" s="194">
        <f t="shared" ref="R147:R153" si="12">Q147*H147</f>
        <v>5.6073499999999994</v>
      </c>
      <c r="S147" s="194">
        <v>0</v>
      </c>
      <c r="T147" s="195">
        <f t="shared" ref="T147:T153" si="13"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ref="BE147:BE153" si="14">IF(N147="základní",J147,0)</f>
        <v>0</v>
      </c>
      <c r="BF147" s="197">
        <f t="shared" ref="BF147:BF153" si="15">IF(N147="snížená",J147,0)</f>
        <v>0</v>
      </c>
      <c r="BG147" s="197">
        <f t="shared" ref="BG147:BG153" si="16">IF(N147="zákl. přenesená",J147,0)</f>
        <v>0</v>
      </c>
      <c r="BH147" s="197">
        <f t="shared" ref="BH147:BH153" si="17">IF(N147="sníž. přenesená",J147,0)</f>
        <v>0</v>
      </c>
      <c r="BI147" s="197">
        <f t="shared" ref="BI147:BI153" si="18">IF(N147="nulová",J147,0)</f>
        <v>0</v>
      </c>
      <c r="BJ147" s="14" t="s">
        <v>86</v>
      </c>
      <c r="BK147" s="197">
        <f t="shared" ref="BK147:BK153" si="19">ROUND(I147*H147,2)</f>
        <v>0</v>
      </c>
      <c r="BL147" s="14" t="s">
        <v>176</v>
      </c>
      <c r="BM147" s="196" t="s">
        <v>240</v>
      </c>
    </row>
    <row r="148" spans="1:65" s="2" customFormat="1" ht="24.2" customHeight="1">
      <c r="A148" s="31"/>
      <c r="B148" s="32"/>
      <c r="C148" s="198" t="s">
        <v>241</v>
      </c>
      <c r="D148" s="198" t="s">
        <v>210</v>
      </c>
      <c r="E148" s="199" t="s">
        <v>242</v>
      </c>
      <c r="F148" s="200" t="s">
        <v>243</v>
      </c>
      <c r="G148" s="201" t="s">
        <v>207</v>
      </c>
      <c r="H148" s="202">
        <v>90.950999999999993</v>
      </c>
      <c r="I148" s="203"/>
      <c r="J148" s="204">
        <f t="shared" si="10"/>
        <v>0</v>
      </c>
      <c r="K148" s="205"/>
      <c r="L148" s="206"/>
      <c r="M148" s="207" t="s">
        <v>1</v>
      </c>
      <c r="N148" s="208" t="s">
        <v>43</v>
      </c>
      <c r="O148" s="68"/>
      <c r="P148" s="194">
        <f t="shared" si="11"/>
        <v>0</v>
      </c>
      <c r="Q148" s="194">
        <v>2.4E-2</v>
      </c>
      <c r="R148" s="194">
        <f t="shared" si="12"/>
        <v>2.1828240000000001</v>
      </c>
      <c r="S148" s="194">
        <v>0</v>
      </c>
      <c r="T148" s="195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204</v>
      </c>
      <c r="AT148" s="196" t="s">
        <v>210</v>
      </c>
      <c r="AU148" s="196" t="s">
        <v>88</v>
      </c>
      <c r="AY148" s="14" t="s">
        <v>170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86</v>
      </c>
      <c r="BK148" s="197">
        <f t="shared" si="19"/>
        <v>0</v>
      </c>
      <c r="BL148" s="14" t="s">
        <v>176</v>
      </c>
      <c r="BM148" s="196" t="s">
        <v>244</v>
      </c>
    </row>
    <row r="149" spans="1:65" s="2" customFormat="1" ht="24.2" customHeight="1">
      <c r="A149" s="31"/>
      <c r="B149" s="32"/>
      <c r="C149" s="184" t="s">
        <v>245</v>
      </c>
      <c r="D149" s="184" t="s">
        <v>172</v>
      </c>
      <c r="E149" s="185" t="s">
        <v>246</v>
      </c>
      <c r="F149" s="186" t="s">
        <v>247</v>
      </c>
      <c r="G149" s="187" t="s">
        <v>207</v>
      </c>
      <c r="H149" s="188">
        <v>2</v>
      </c>
      <c r="I149" s="189"/>
      <c r="J149" s="190">
        <f t="shared" si="1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1"/>
        <v>0</v>
      </c>
      <c r="Q149" s="194">
        <v>1.1199999999999999E-3</v>
      </c>
      <c r="R149" s="194">
        <f t="shared" si="12"/>
        <v>2.2399999999999998E-3</v>
      </c>
      <c r="S149" s="194">
        <v>0</v>
      </c>
      <c r="T149" s="195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14"/>
        <v>0</v>
      </c>
      <c r="BF149" s="197">
        <f t="shared" si="15"/>
        <v>0</v>
      </c>
      <c r="BG149" s="197">
        <f t="shared" si="16"/>
        <v>0</v>
      </c>
      <c r="BH149" s="197">
        <f t="shared" si="17"/>
        <v>0</v>
      </c>
      <c r="BI149" s="197">
        <f t="shared" si="18"/>
        <v>0</v>
      </c>
      <c r="BJ149" s="14" t="s">
        <v>86</v>
      </c>
      <c r="BK149" s="197">
        <f t="shared" si="19"/>
        <v>0</v>
      </c>
      <c r="BL149" s="14" t="s">
        <v>176</v>
      </c>
      <c r="BM149" s="196" t="s">
        <v>248</v>
      </c>
    </row>
    <row r="150" spans="1:65" s="2" customFormat="1" ht="14.45" customHeight="1">
      <c r="A150" s="31"/>
      <c r="B150" s="32"/>
      <c r="C150" s="198" t="s">
        <v>249</v>
      </c>
      <c r="D150" s="198" t="s">
        <v>210</v>
      </c>
      <c r="E150" s="199" t="s">
        <v>250</v>
      </c>
      <c r="F150" s="200" t="s">
        <v>251</v>
      </c>
      <c r="G150" s="201" t="s">
        <v>207</v>
      </c>
      <c r="H150" s="202">
        <v>2</v>
      </c>
      <c r="I150" s="203"/>
      <c r="J150" s="204">
        <f t="shared" si="10"/>
        <v>0</v>
      </c>
      <c r="K150" s="205"/>
      <c r="L150" s="206"/>
      <c r="M150" s="207" t="s">
        <v>1</v>
      </c>
      <c r="N150" s="208" t="s">
        <v>43</v>
      </c>
      <c r="O150" s="68"/>
      <c r="P150" s="194">
        <f t="shared" si="11"/>
        <v>0</v>
      </c>
      <c r="Q150" s="194">
        <v>1.41E-2</v>
      </c>
      <c r="R150" s="194">
        <f t="shared" si="12"/>
        <v>2.8199999999999999E-2</v>
      </c>
      <c r="S150" s="194">
        <v>0</v>
      </c>
      <c r="T150" s="195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204</v>
      </c>
      <c r="AT150" s="196" t="s">
        <v>210</v>
      </c>
      <c r="AU150" s="196" t="s">
        <v>88</v>
      </c>
      <c r="AY150" s="14" t="s">
        <v>170</v>
      </c>
      <c r="BE150" s="197">
        <f t="shared" si="14"/>
        <v>0</v>
      </c>
      <c r="BF150" s="197">
        <f t="shared" si="15"/>
        <v>0</v>
      </c>
      <c r="BG150" s="197">
        <f t="shared" si="16"/>
        <v>0</v>
      </c>
      <c r="BH150" s="197">
        <f t="shared" si="17"/>
        <v>0</v>
      </c>
      <c r="BI150" s="197">
        <f t="shared" si="18"/>
        <v>0</v>
      </c>
      <c r="BJ150" s="14" t="s">
        <v>86</v>
      </c>
      <c r="BK150" s="197">
        <f t="shared" si="19"/>
        <v>0</v>
      </c>
      <c r="BL150" s="14" t="s">
        <v>176</v>
      </c>
      <c r="BM150" s="196" t="s">
        <v>252</v>
      </c>
    </row>
    <row r="151" spans="1:65" s="2" customFormat="1" ht="14.45" customHeight="1">
      <c r="A151" s="31"/>
      <c r="B151" s="32"/>
      <c r="C151" s="184" t="s">
        <v>253</v>
      </c>
      <c r="D151" s="184" t="s">
        <v>172</v>
      </c>
      <c r="E151" s="185" t="s">
        <v>254</v>
      </c>
      <c r="F151" s="186" t="s">
        <v>255</v>
      </c>
      <c r="G151" s="187" t="s">
        <v>207</v>
      </c>
      <c r="H151" s="188">
        <v>6</v>
      </c>
      <c r="I151" s="189"/>
      <c r="J151" s="190">
        <f t="shared" si="1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1"/>
        <v>0</v>
      </c>
      <c r="Q151" s="194">
        <v>0.35743999999999998</v>
      </c>
      <c r="R151" s="194">
        <f t="shared" si="12"/>
        <v>2.1446399999999999</v>
      </c>
      <c r="S151" s="194">
        <v>0</v>
      </c>
      <c r="T151" s="195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86</v>
      </c>
      <c r="BK151" s="197">
        <f t="shared" si="19"/>
        <v>0</v>
      </c>
      <c r="BL151" s="14" t="s">
        <v>176</v>
      </c>
      <c r="BM151" s="196" t="s">
        <v>256</v>
      </c>
    </row>
    <row r="152" spans="1:65" s="2" customFormat="1" ht="21" customHeight="1">
      <c r="A152" s="31"/>
      <c r="B152" s="32"/>
      <c r="C152" s="198" t="s">
        <v>257</v>
      </c>
      <c r="D152" s="198" t="s">
        <v>210</v>
      </c>
      <c r="E152" s="199" t="s">
        <v>258</v>
      </c>
      <c r="F152" s="200" t="s">
        <v>259</v>
      </c>
      <c r="G152" s="201" t="s">
        <v>260</v>
      </c>
      <c r="H152" s="202">
        <v>6</v>
      </c>
      <c r="I152" s="203"/>
      <c r="J152" s="204">
        <f t="shared" si="10"/>
        <v>0</v>
      </c>
      <c r="K152" s="205"/>
      <c r="L152" s="206"/>
      <c r="M152" s="207" t="s">
        <v>1</v>
      </c>
      <c r="N152" s="208" t="s">
        <v>43</v>
      </c>
      <c r="O152" s="68"/>
      <c r="P152" s="194">
        <f t="shared" si="11"/>
        <v>0</v>
      </c>
      <c r="Q152" s="194">
        <v>0</v>
      </c>
      <c r="R152" s="194">
        <f t="shared" si="12"/>
        <v>0</v>
      </c>
      <c r="S152" s="194">
        <v>0</v>
      </c>
      <c r="T152" s="195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204</v>
      </c>
      <c r="AT152" s="196" t="s">
        <v>210</v>
      </c>
      <c r="AU152" s="196" t="s">
        <v>88</v>
      </c>
      <c r="AY152" s="14" t="s">
        <v>170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86</v>
      </c>
      <c r="BK152" s="197">
        <f t="shared" si="19"/>
        <v>0</v>
      </c>
      <c r="BL152" s="14" t="s">
        <v>176</v>
      </c>
      <c r="BM152" s="196" t="s">
        <v>261</v>
      </c>
    </row>
    <row r="153" spans="1:65" s="2" customFormat="1" ht="24.2" customHeight="1">
      <c r="A153" s="31"/>
      <c r="B153" s="32"/>
      <c r="C153" s="184" t="s">
        <v>7</v>
      </c>
      <c r="D153" s="184" t="s">
        <v>172</v>
      </c>
      <c r="E153" s="185" t="s">
        <v>262</v>
      </c>
      <c r="F153" s="186" t="s">
        <v>263</v>
      </c>
      <c r="G153" s="187" t="s">
        <v>264</v>
      </c>
      <c r="H153" s="188">
        <v>1</v>
      </c>
      <c r="I153" s="189"/>
      <c r="J153" s="190">
        <f t="shared" si="1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1"/>
        <v>0</v>
      </c>
      <c r="Q153" s="194">
        <v>0</v>
      </c>
      <c r="R153" s="194">
        <f t="shared" si="12"/>
        <v>0</v>
      </c>
      <c r="S153" s="194">
        <v>0</v>
      </c>
      <c r="T153" s="195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176</v>
      </c>
      <c r="AT153" s="196" t="s">
        <v>172</v>
      </c>
      <c r="AU153" s="196" t="s">
        <v>88</v>
      </c>
      <c r="AY153" s="14" t="s">
        <v>170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86</v>
      </c>
      <c r="BK153" s="197">
        <f t="shared" si="19"/>
        <v>0</v>
      </c>
      <c r="BL153" s="14" t="s">
        <v>176</v>
      </c>
      <c r="BM153" s="196" t="s">
        <v>265</v>
      </c>
    </row>
    <row r="154" spans="1:65" s="12" customFormat="1" ht="22.9" customHeight="1">
      <c r="B154" s="168"/>
      <c r="C154" s="169"/>
      <c r="D154" s="170" t="s">
        <v>77</v>
      </c>
      <c r="E154" s="182" t="s">
        <v>266</v>
      </c>
      <c r="F154" s="182" t="s">
        <v>267</v>
      </c>
      <c r="G154" s="169"/>
      <c r="H154" s="169"/>
      <c r="I154" s="172"/>
      <c r="J154" s="183">
        <f>BK154</f>
        <v>0</v>
      </c>
      <c r="K154" s="169"/>
      <c r="L154" s="174"/>
      <c r="M154" s="175"/>
      <c r="N154" s="176"/>
      <c r="O154" s="176"/>
      <c r="P154" s="177">
        <f>SUM(P155:P157)</f>
        <v>0</v>
      </c>
      <c r="Q154" s="176"/>
      <c r="R154" s="177">
        <f>SUM(R155:R157)</f>
        <v>0</v>
      </c>
      <c r="S154" s="176"/>
      <c r="T154" s="178">
        <f>SUM(T155:T157)</f>
        <v>0</v>
      </c>
      <c r="AR154" s="179" t="s">
        <v>86</v>
      </c>
      <c r="AT154" s="180" t="s">
        <v>77</v>
      </c>
      <c r="AU154" s="180" t="s">
        <v>86</v>
      </c>
      <c r="AY154" s="179" t="s">
        <v>170</v>
      </c>
      <c r="BK154" s="181">
        <f>SUM(BK155:BK157)</f>
        <v>0</v>
      </c>
    </row>
    <row r="155" spans="1:65" s="2" customFormat="1" ht="24.2" customHeight="1">
      <c r="A155" s="31"/>
      <c r="B155" s="32"/>
      <c r="C155" s="184" t="s">
        <v>268</v>
      </c>
      <c r="D155" s="184" t="s">
        <v>172</v>
      </c>
      <c r="E155" s="185" t="s">
        <v>269</v>
      </c>
      <c r="F155" s="186" t="s">
        <v>270</v>
      </c>
      <c r="G155" s="187" t="s">
        <v>191</v>
      </c>
      <c r="H155" s="188">
        <v>3.9750000000000001</v>
      </c>
      <c r="I155" s="189"/>
      <c r="J155" s="190">
        <f>ROUND(I155*H155,2)</f>
        <v>0</v>
      </c>
      <c r="K155" s="191"/>
      <c r="L155" s="36"/>
      <c r="M155" s="192" t="s">
        <v>1</v>
      </c>
      <c r="N155" s="193" t="s">
        <v>43</v>
      </c>
      <c r="O155" s="68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176</v>
      </c>
      <c r="AT155" s="196" t="s">
        <v>172</v>
      </c>
      <c r="AU155" s="196" t="s">
        <v>88</v>
      </c>
      <c r="AY155" s="14" t="s">
        <v>170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4" t="s">
        <v>86</v>
      </c>
      <c r="BK155" s="197">
        <f>ROUND(I155*H155,2)</f>
        <v>0</v>
      </c>
      <c r="BL155" s="14" t="s">
        <v>176</v>
      </c>
      <c r="BM155" s="196" t="s">
        <v>271</v>
      </c>
    </row>
    <row r="156" spans="1:65" s="2" customFormat="1" ht="14.45" customHeight="1">
      <c r="A156" s="31"/>
      <c r="B156" s="32"/>
      <c r="C156" s="184" t="s">
        <v>272</v>
      </c>
      <c r="D156" s="184" t="s">
        <v>172</v>
      </c>
      <c r="E156" s="185" t="s">
        <v>273</v>
      </c>
      <c r="F156" s="186" t="s">
        <v>274</v>
      </c>
      <c r="G156" s="187" t="s">
        <v>191</v>
      </c>
      <c r="H156" s="188">
        <v>3.9750000000000001</v>
      </c>
      <c r="I156" s="189"/>
      <c r="J156" s="190">
        <f>ROUND(I156*H156,2)</f>
        <v>0</v>
      </c>
      <c r="K156" s="191"/>
      <c r="L156" s="36"/>
      <c r="M156" s="192" t="s">
        <v>1</v>
      </c>
      <c r="N156" s="193" t="s">
        <v>43</v>
      </c>
      <c r="O156" s="68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176</v>
      </c>
      <c r="AT156" s="196" t="s">
        <v>172</v>
      </c>
      <c r="AU156" s="196" t="s">
        <v>88</v>
      </c>
      <c r="AY156" s="14" t="s">
        <v>170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4" t="s">
        <v>86</v>
      </c>
      <c r="BK156" s="197">
        <f>ROUND(I156*H156,2)</f>
        <v>0</v>
      </c>
      <c r="BL156" s="14" t="s">
        <v>176</v>
      </c>
      <c r="BM156" s="196" t="s">
        <v>275</v>
      </c>
    </row>
    <row r="157" spans="1:65" s="2" customFormat="1" ht="24.2" customHeight="1">
      <c r="A157" s="31"/>
      <c r="B157" s="32"/>
      <c r="C157" s="184" t="s">
        <v>276</v>
      </c>
      <c r="D157" s="184" t="s">
        <v>172</v>
      </c>
      <c r="E157" s="185" t="s">
        <v>277</v>
      </c>
      <c r="F157" s="186" t="s">
        <v>278</v>
      </c>
      <c r="G157" s="187" t="s">
        <v>191</v>
      </c>
      <c r="H157" s="188">
        <v>103.35</v>
      </c>
      <c r="I157" s="189"/>
      <c r="J157" s="190">
        <f>ROUND(I157*H157,2)</f>
        <v>0</v>
      </c>
      <c r="K157" s="191"/>
      <c r="L157" s="36"/>
      <c r="M157" s="192" t="s">
        <v>1</v>
      </c>
      <c r="N157" s="193" t="s">
        <v>43</v>
      </c>
      <c r="O157" s="68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176</v>
      </c>
      <c r="AT157" s="196" t="s">
        <v>172</v>
      </c>
      <c r="AU157" s="196" t="s">
        <v>88</v>
      </c>
      <c r="AY157" s="14" t="s">
        <v>170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4" t="s">
        <v>86</v>
      </c>
      <c r="BK157" s="197">
        <f>ROUND(I157*H157,2)</f>
        <v>0</v>
      </c>
      <c r="BL157" s="14" t="s">
        <v>176</v>
      </c>
      <c r="BM157" s="196" t="s">
        <v>279</v>
      </c>
    </row>
    <row r="158" spans="1:65" s="12" customFormat="1" ht="22.9" customHeight="1">
      <c r="B158" s="168"/>
      <c r="C158" s="169"/>
      <c r="D158" s="170" t="s">
        <v>77</v>
      </c>
      <c r="E158" s="182" t="s">
        <v>280</v>
      </c>
      <c r="F158" s="182" t="s">
        <v>281</v>
      </c>
      <c r="G158" s="169"/>
      <c r="H158" s="169"/>
      <c r="I158" s="172"/>
      <c r="J158" s="183">
        <f>BK158</f>
        <v>0</v>
      </c>
      <c r="K158" s="169"/>
      <c r="L158" s="174"/>
      <c r="M158" s="175"/>
      <c r="N158" s="176"/>
      <c r="O158" s="176"/>
      <c r="P158" s="177">
        <f>P159</f>
        <v>0</v>
      </c>
      <c r="Q158" s="176"/>
      <c r="R158" s="177">
        <f>R159</f>
        <v>0</v>
      </c>
      <c r="S158" s="176"/>
      <c r="T158" s="178">
        <f>T159</f>
        <v>0</v>
      </c>
      <c r="AR158" s="179" t="s">
        <v>86</v>
      </c>
      <c r="AT158" s="180" t="s">
        <v>77</v>
      </c>
      <c r="AU158" s="180" t="s">
        <v>86</v>
      </c>
      <c r="AY158" s="179" t="s">
        <v>170</v>
      </c>
      <c r="BK158" s="181">
        <f>BK159</f>
        <v>0</v>
      </c>
    </row>
    <row r="159" spans="1:65" s="2" customFormat="1" ht="24.2" customHeight="1">
      <c r="A159" s="31"/>
      <c r="B159" s="32"/>
      <c r="C159" s="184" t="s">
        <v>282</v>
      </c>
      <c r="D159" s="184" t="s">
        <v>172</v>
      </c>
      <c r="E159" s="185" t="s">
        <v>283</v>
      </c>
      <c r="F159" s="186" t="s">
        <v>284</v>
      </c>
      <c r="G159" s="187" t="s">
        <v>191</v>
      </c>
      <c r="H159" s="188">
        <v>182.51300000000001</v>
      </c>
      <c r="I159" s="189"/>
      <c r="J159" s="190">
        <f>ROUND(I159*H159,2)</f>
        <v>0</v>
      </c>
      <c r="K159" s="191"/>
      <c r="L159" s="36"/>
      <c r="M159" s="192" t="s">
        <v>1</v>
      </c>
      <c r="N159" s="193" t="s">
        <v>43</v>
      </c>
      <c r="O159" s="68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176</v>
      </c>
      <c r="AT159" s="196" t="s">
        <v>172</v>
      </c>
      <c r="AU159" s="196" t="s">
        <v>88</v>
      </c>
      <c r="AY159" s="14" t="s">
        <v>170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4" t="s">
        <v>86</v>
      </c>
      <c r="BK159" s="197">
        <f>ROUND(I159*H159,2)</f>
        <v>0</v>
      </c>
      <c r="BL159" s="14" t="s">
        <v>176</v>
      </c>
      <c r="BM159" s="196" t="s">
        <v>285</v>
      </c>
    </row>
    <row r="160" spans="1:65" s="12" customFormat="1" ht="25.9" customHeight="1">
      <c r="B160" s="168"/>
      <c r="C160" s="169"/>
      <c r="D160" s="170" t="s">
        <v>77</v>
      </c>
      <c r="E160" s="171" t="s">
        <v>286</v>
      </c>
      <c r="F160" s="171" t="s">
        <v>287</v>
      </c>
      <c r="G160" s="169"/>
      <c r="H160" s="169"/>
      <c r="I160" s="172"/>
      <c r="J160" s="173">
        <f>BK160</f>
        <v>0</v>
      </c>
      <c r="K160" s="169"/>
      <c r="L160" s="174"/>
      <c r="M160" s="175"/>
      <c r="N160" s="176"/>
      <c r="O160" s="176"/>
      <c r="P160" s="177">
        <f>P161</f>
        <v>0</v>
      </c>
      <c r="Q160" s="176"/>
      <c r="R160" s="177">
        <f>R161</f>
        <v>0</v>
      </c>
      <c r="S160" s="176"/>
      <c r="T160" s="178">
        <f>T161</f>
        <v>0</v>
      </c>
      <c r="AR160" s="179" t="s">
        <v>188</v>
      </c>
      <c r="AT160" s="180" t="s">
        <v>77</v>
      </c>
      <c r="AU160" s="180" t="s">
        <v>78</v>
      </c>
      <c r="AY160" s="179" t="s">
        <v>170</v>
      </c>
      <c r="BK160" s="181">
        <f>BK161</f>
        <v>0</v>
      </c>
    </row>
    <row r="161" spans="1:65" s="12" customFormat="1" ht="22.9" customHeight="1">
      <c r="B161" s="168"/>
      <c r="C161" s="169"/>
      <c r="D161" s="170" t="s">
        <v>77</v>
      </c>
      <c r="E161" s="182" t="s">
        <v>288</v>
      </c>
      <c r="F161" s="182" t="s">
        <v>289</v>
      </c>
      <c r="G161" s="169"/>
      <c r="H161" s="169"/>
      <c r="I161" s="172"/>
      <c r="J161" s="183">
        <f>BK161</f>
        <v>0</v>
      </c>
      <c r="K161" s="169"/>
      <c r="L161" s="174"/>
      <c r="M161" s="175"/>
      <c r="N161" s="176"/>
      <c r="O161" s="176"/>
      <c r="P161" s="177">
        <f>SUM(P162:P167)</f>
        <v>0</v>
      </c>
      <c r="Q161" s="176"/>
      <c r="R161" s="177">
        <f>SUM(R162:R167)</f>
        <v>0</v>
      </c>
      <c r="S161" s="176"/>
      <c r="T161" s="178">
        <f>SUM(T162:T167)</f>
        <v>0</v>
      </c>
      <c r="AR161" s="179" t="s">
        <v>188</v>
      </c>
      <c r="AT161" s="180" t="s">
        <v>77</v>
      </c>
      <c r="AU161" s="180" t="s">
        <v>86</v>
      </c>
      <c r="AY161" s="179" t="s">
        <v>170</v>
      </c>
      <c r="BK161" s="181">
        <f>SUM(BK162:BK167)</f>
        <v>0</v>
      </c>
    </row>
    <row r="162" spans="1:65" s="2" customFormat="1" ht="62.65" customHeight="1">
      <c r="A162" s="31"/>
      <c r="B162" s="32"/>
      <c r="C162" s="184" t="s">
        <v>290</v>
      </c>
      <c r="D162" s="184" t="s">
        <v>172</v>
      </c>
      <c r="E162" s="185" t="s">
        <v>291</v>
      </c>
      <c r="F162" s="186" t="s">
        <v>292</v>
      </c>
      <c r="G162" s="187" t="s">
        <v>264</v>
      </c>
      <c r="H162" s="188">
        <v>1</v>
      </c>
      <c r="I162" s="189"/>
      <c r="J162" s="190">
        <f t="shared" ref="J162:J167" si="20">ROUND(I162*H162,2)</f>
        <v>0</v>
      </c>
      <c r="K162" s="191"/>
      <c r="L162" s="36"/>
      <c r="M162" s="192" t="s">
        <v>1</v>
      </c>
      <c r="N162" s="193" t="s">
        <v>43</v>
      </c>
      <c r="O162" s="68"/>
      <c r="P162" s="194">
        <f t="shared" ref="P162:P167" si="21">O162*H162</f>
        <v>0</v>
      </c>
      <c r="Q162" s="194">
        <v>0</v>
      </c>
      <c r="R162" s="194">
        <f t="shared" ref="R162:R167" si="22">Q162*H162</f>
        <v>0</v>
      </c>
      <c r="S162" s="194">
        <v>0</v>
      </c>
      <c r="T162" s="195">
        <f t="shared" ref="T162:T167" si="23"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293</v>
      </c>
      <c r="AT162" s="196" t="s">
        <v>172</v>
      </c>
      <c r="AU162" s="196" t="s">
        <v>88</v>
      </c>
      <c r="AY162" s="14" t="s">
        <v>170</v>
      </c>
      <c r="BE162" s="197">
        <f t="shared" ref="BE162:BE167" si="24">IF(N162="základní",J162,0)</f>
        <v>0</v>
      </c>
      <c r="BF162" s="197">
        <f t="shared" ref="BF162:BF167" si="25">IF(N162="snížená",J162,0)</f>
        <v>0</v>
      </c>
      <c r="BG162" s="197">
        <f t="shared" ref="BG162:BG167" si="26">IF(N162="zákl. přenesená",J162,0)</f>
        <v>0</v>
      </c>
      <c r="BH162" s="197">
        <f t="shared" ref="BH162:BH167" si="27">IF(N162="sníž. přenesená",J162,0)</f>
        <v>0</v>
      </c>
      <c r="BI162" s="197">
        <f t="shared" ref="BI162:BI167" si="28">IF(N162="nulová",J162,0)</f>
        <v>0</v>
      </c>
      <c r="BJ162" s="14" t="s">
        <v>86</v>
      </c>
      <c r="BK162" s="197">
        <f t="shared" ref="BK162:BK167" si="29">ROUND(I162*H162,2)</f>
        <v>0</v>
      </c>
      <c r="BL162" s="14" t="s">
        <v>293</v>
      </c>
      <c r="BM162" s="196" t="s">
        <v>294</v>
      </c>
    </row>
    <row r="163" spans="1:65" s="2" customFormat="1" ht="61.5" customHeight="1">
      <c r="A163" s="31"/>
      <c r="B163" s="32"/>
      <c r="C163" s="184" t="s">
        <v>295</v>
      </c>
      <c r="D163" s="184" t="s">
        <v>172</v>
      </c>
      <c r="E163" s="185" t="s">
        <v>296</v>
      </c>
      <c r="F163" s="186" t="s">
        <v>297</v>
      </c>
      <c r="G163" s="187" t="s">
        <v>264</v>
      </c>
      <c r="H163" s="188">
        <v>1</v>
      </c>
      <c r="I163" s="189"/>
      <c r="J163" s="190">
        <f t="shared" si="20"/>
        <v>0</v>
      </c>
      <c r="K163" s="191"/>
      <c r="L163" s="36"/>
      <c r="M163" s="192" t="s">
        <v>1</v>
      </c>
      <c r="N163" s="193" t="s">
        <v>43</v>
      </c>
      <c r="O163" s="68"/>
      <c r="P163" s="194">
        <f t="shared" si="21"/>
        <v>0</v>
      </c>
      <c r="Q163" s="194">
        <v>0</v>
      </c>
      <c r="R163" s="194">
        <f t="shared" si="22"/>
        <v>0</v>
      </c>
      <c r="S163" s="194">
        <v>0</v>
      </c>
      <c r="T163" s="195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293</v>
      </c>
      <c r="AT163" s="196" t="s">
        <v>172</v>
      </c>
      <c r="AU163" s="196" t="s">
        <v>88</v>
      </c>
      <c r="AY163" s="14" t="s">
        <v>170</v>
      </c>
      <c r="BE163" s="197">
        <f t="shared" si="24"/>
        <v>0</v>
      </c>
      <c r="BF163" s="197">
        <f t="shared" si="25"/>
        <v>0</v>
      </c>
      <c r="BG163" s="197">
        <f t="shared" si="26"/>
        <v>0</v>
      </c>
      <c r="BH163" s="197">
        <f t="shared" si="27"/>
        <v>0</v>
      </c>
      <c r="BI163" s="197">
        <f t="shared" si="28"/>
        <v>0</v>
      </c>
      <c r="BJ163" s="14" t="s">
        <v>86</v>
      </c>
      <c r="BK163" s="197">
        <f t="shared" si="29"/>
        <v>0</v>
      </c>
      <c r="BL163" s="14" t="s">
        <v>293</v>
      </c>
      <c r="BM163" s="196" t="s">
        <v>298</v>
      </c>
    </row>
    <row r="164" spans="1:65" s="2" customFormat="1" ht="37.9" customHeight="1">
      <c r="A164" s="31"/>
      <c r="B164" s="32"/>
      <c r="C164" s="184" t="s">
        <v>299</v>
      </c>
      <c r="D164" s="184" t="s">
        <v>172</v>
      </c>
      <c r="E164" s="185" t="s">
        <v>300</v>
      </c>
      <c r="F164" s="186" t="s">
        <v>301</v>
      </c>
      <c r="G164" s="187" t="s">
        <v>264</v>
      </c>
      <c r="H164" s="188">
        <v>1</v>
      </c>
      <c r="I164" s="189"/>
      <c r="J164" s="190">
        <f t="shared" si="20"/>
        <v>0</v>
      </c>
      <c r="K164" s="191"/>
      <c r="L164" s="36"/>
      <c r="M164" s="192" t="s">
        <v>1</v>
      </c>
      <c r="N164" s="193" t="s">
        <v>43</v>
      </c>
      <c r="O164" s="68"/>
      <c r="P164" s="194">
        <f t="shared" si="21"/>
        <v>0</v>
      </c>
      <c r="Q164" s="194">
        <v>0</v>
      </c>
      <c r="R164" s="194">
        <f t="shared" si="22"/>
        <v>0</v>
      </c>
      <c r="S164" s="194">
        <v>0</v>
      </c>
      <c r="T164" s="195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293</v>
      </c>
      <c r="AT164" s="196" t="s">
        <v>172</v>
      </c>
      <c r="AU164" s="196" t="s">
        <v>88</v>
      </c>
      <c r="AY164" s="14" t="s">
        <v>170</v>
      </c>
      <c r="BE164" s="197">
        <f t="shared" si="24"/>
        <v>0</v>
      </c>
      <c r="BF164" s="197">
        <f t="shared" si="25"/>
        <v>0</v>
      </c>
      <c r="BG164" s="197">
        <f t="shared" si="26"/>
        <v>0</v>
      </c>
      <c r="BH164" s="197">
        <f t="shared" si="27"/>
        <v>0</v>
      </c>
      <c r="BI164" s="197">
        <f t="shared" si="28"/>
        <v>0</v>
      </c>
      <c r="BJ164" s="14" t="s">
        <v>86</v>
      </c>
      <c r="BK164" s="197">
        <f t="shared" si="29"/>
        <v>0</v>
      </c>
      <c r="BL164" s="14" t="s">
        <v>293</v>
      </c>
      <c r="BM164" s="196" t="s">
        <v>302</v>
      </c>
    </row>
    <row r="165" spans="1:65" s="2" customFormat="1" ht="37.9" customHeight="1">
      <c r="A165" s="31"/>
      <c r="B165" s="32"/>
      <c r="C165" s="184" t="s">
        <v>303</v>
      </c>
      <c r="D165" s="184" t="s">
        <v>172</v>
      </c>
      <c r="E165" s="185" t="s">
        <v>304</v>
      </c>
      <c r="F165" s="186" t="s">
        <v>305</v>
      </c>
      <c r="G165" s="187" t="s">
        <v>264</v>
      </c>
      <c r="H165" s="188">
        <v>1</v>
      </c>
      <c r="I165" s="189"/>
      <c r="J165" s="190">
        <f t="shared" si="20"/>
        <v>0</v>
      </c>
      <c r="K165" s="191"/>
      <c r="L165" s="36"/>
      <c r="M165" s="192" t="s">
        <v>1</v>
      </c>
      <c r="N165" s="193" t="s">
        <v>43</v>
      </c>
      <c r="O165" s="68"/>
      <c r="P165" s="194">
        <f t="shared" si="21"/>
        <v>0</v>
      </c>
      <c r="Q165" s="194">
        <v>0</v>
      </c>
      <c r="R165" s="194">
        <f t="shared" si="22"/>
        <v>0</v>
      </c>
      <c r="S165" s="194">
        <v>0</v>
      </c>
      <c r="T165" s="195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293</v>
      </c>
      <c r="AT165" s="196" t="s">
        <v>172</v>
      </c>
      <c r="AU165" s="196" t="s">
        <v>88</v>
      </c>
      <c r="AY165" s="14" t="s">
        <v>170</v>
      </c>
      <c r="BE165" s="197">
        <f t="shared" si="24"/>
        <v>0</v>
      </c>
      <c r="BF165" s="197">
        <f t="shared" si="25"/>
        <v>0</v>
      </c>
      <c r="BG165" s="197">
        <f t="shared" si="26"/>
        <v>0</v>
      </c>
      <c r="BH165" s="197">
        <f t="shared" si="27"/>
        <v>0</v>
      </c>
      <c r="BI165" s="197">
        <f t="shared" si="28"/>
        <v>0</v>
      </c>
      <c r="BJ165" s="14" t="s">
        <v>86</v>
      </c>
      <c r="BK165" s="197">
        <f t="shared" si="29"/>
        <v>0</v>
      </c>
      <c r="BL165" s="14" t="s">
        <v>293</v>
      </c>
      <c r="BM165" s="196" t="s">
        <v>306</v>
      </c>
    </row>
    <row r="166" spans="1:65" s="2" customFormat="1" ht="24.2" customHeight="1">
      <c r="A166" s="31"/>
      <c r="B166" s="32"/>
      <c r="C166" s="184" t="s">
        <v>307</v>
      </c>
      <c r="D166" s="184" t="s">
        <v>172</v>
      </c>
      <c r="E166" s="185" t="s">
        <v>308</v>
      </c>
      <c r="F166" s="186" t="s">
        <v>309</v>
      </c>
      <c r="G166" s="187" t="s">
        <v>264</v>
      </c>
      <c r="H166" s="188">
        <v>1</v>
      </c>
      <c r="I166" s="189"/>
      <c r="J166" s="190">
        <f t="shared" si="20"/>
        <v>0</v>
      </c>
      <c r="K166" s="191"/>
      <c r="L166" s="36"/>
      <c r="M166" s="192" t="s">
        <v>1</v>
      </c>
      <c r="N166" s="193" t="s">
        <v>43</v>
      </c>
      <c r="O166" s="68"/>
      <c r="P166" s="194">
        <f t="shared" si="21"/>
        <v>0</v>
      </c>
      <c r="Q166" s="194">
        <v>0</v>
      </c>
      <c r="R166" s="194">
        <f t="shared" si="22"/>
        <v>0</v>
      </c>
      <c r="S166" s="194">
        <v>0</v>
      </c>
      <c r="T166" s="195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293</v>
      </c>
      <c r="AT166" s="196" t="s">
        <v>172</v>
      </c>
      <c r="AU166" s="196" t="s">
        <v>88</v>
      </c>
      <c r="AY166" s="14" t="s">
        <v>170</v>
      </c>
      <c r="BE166" s="197">
        <f t="shared" si="24"/>
        <v>0</v>
      </c>
      <c r="BF166" s="197">
        <f t="shared" si="25"/>
        <v>0</v>
      </c>
      <c r="BG166" s="197">
        <f t="shared" si="26"/>
        <v>0</v>
      </c>
      <c r="BH166" s="197">
        <f t="shared" si="27"/>
        <v>0</v>
      </c>
      <c r="BI166" s="197">
        <f t="shared" si="28"/>
        <v>0</v>
      </c>
      <c r="BJ166" s="14" t="s">
        <v>86</v>
      </c>
      <c r="BK166" s="197">
        <f t="shared" si="29"/>
        <v>0</v>
      </c>
      <c r="BL166" s="14" t="s">
        <v>293</v>
      </c>
      <c r="BM166" s="196" t="s">
        <v>310</v>
      </c>
    </row>
    <row r="167" spans="1:65" s="2" customFormat="1" ht="14.45" customHeight="1">
      <c r="A167" s="31"/>
      <c r="B167" s="32"/>
      <c r="C167" s="184" t="s">
        <v>311</v>
      </c>
      <c r="D167" s="184" t="s">
        <v>172</v>
      </c>
      <c r="E167" s="185" t="s">
        <v>312</v>
      </c>
      <c r="F167" s="186" t="s">
        <v>313</v>
      </c>
      <c r="G167" s="187" t="s">
        <v>264</v>
      </c>
      <c r="H167" s="188">
        <v>1</v>
      </c>
      <c r="I167" s="189"/>
      <c r="J167" s="190">
        <f t="shared" si="20"/>
        <v>0</v>
      </c>
      <c r="K167" s="191"/>
      <c r="L167" s="36"/>
      <c r="M167" s="209" t="s">
        <v>1</v>
      </c>
      <c r="N167" s="210" t="s">
        <v>43</v>
      </c>
      <c r="O167" s="211"/>
      <c r="P167" s="212">
        <f t="shared" si="21"/>
        <v>0</v>
      </c>
      <c r="Q167" s="212">
        <v>0</v>
      </c>
      <c r="R167" s="212">
        <f t="shared" si="22"/>
        <v>0</v>
      </c>
      <c r="S167" s="212">
        <v>0</v>
      </c>
      <c r="T167" s="213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293</v>
      </c>
      <c r="AT167" s="196" t="s">
        <v>172</v>
      </c>
      <c r="AU167" s="196" t="s">
        <v>88</v>
      </c>
      <c r="AY167" s="14" t="s">
        <v>170</v>
      </c>
      <c r="BE167" s="197">
        <f t="shared" si="24"/>
        <v>0</v>
      </c>
      <c r="BF167" s="197">
        <f t="shared" si="25"/>
        <v>0</v>
      </c>
      <c r="BG167" s="197">
        <f t="shared" si="26"/>
        <v>0</v>
      </c>
      <c r="BH167" s="197">
        <f t="shared" si="27"/>
        <v>0</v>
      </c>
      <c r="BI167" s="197">
        <f t="shared" si="28"/>
        <v>0</v>
      </c>
      <c r="BJ167" s="14" t="s">
        <v>86</v>
      </c>
      <c r="BK167" s="197">
        <f t="shared" si="29"/>
        <v>0</v>
      </c>
      <c r="BL167" s="14" t="s">
        <v>293</v>
      </c>
      <c r="BM167" s="196" t="s">
        <v>314</v>
      </c>
    </row>
    <row r="168" spans="1:65" s="2" customFormat="1" ht="6.95" customHeight="1">
      <c r="A168" s="3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36"/>
      <c r="M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</row>
  </sheetData>
  <sheetProtection algorithmName="SHA-512" hashValue="kmBVh19KHy93YsDrGzUSpRSlduoWQwvACKc8YwhGNJ9onH4Wtcvczsx1V970wpuZljOnz+FYXTXFq93pDEZh2w==" saltValue="wb7huS9JRUkpo8O/srMolfpATtqhJO4iJqBrNtf7kzgfGjI5IAdnQShzCzSlavpBXdodfWq3yA+1wwTdJDSmmw==" spinCount="100000" sheet="1" objects="1" scenarios="1" formatColumns="0" formatRows="0" autoFilter="0"/>
  <autoFilter ref="C125:K16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tabSelected="1" topLeftCell="A143" workbookViewId="0">
      <selection activeCell="AA159" sqref="AA15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315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ROUND((SUM(BE126:BE161)),  2)</f>
        <v>0</v>
      </c>
      <c r="G33" s="31"/>
      <c r="H33" s="31"/>
      <c r="I33" s="121">
        <v>0.21</v>
      </c>
      <c r="J33" s="120">
        <f>ROUND(((SUM(BE126:BE161))*I33),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ROUND((SUM(BF126:BF161)),  2)</f>
        <v>0</v>
      </c>
      <c r="G34" s="31"/>
      <c r="H34" s="31"/>
      <c r="I34" s="121">
        <v>0.15</v>
      </c>
      <c r="J34" s="120">
        <f>ROUND(((SUM(BF126:BF161))*I34),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ROUND((SUM(BG126:BG161)),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ROUND((SUM(BH126:BH161)),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ROUND((SUM(BI126:BI161)),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01b - Stavební úpravy - IV.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147</v>
      </c>
      <c r="E99" s="153"/>
      <c r="F99" s="153"/>
      <c r="G99" s="153"/>
      <c r="H99" s="153"/>
      <c r="I99" s="153"/>
      <c r="J99" s="154">
        <f>J134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148</v>
      </c>
      <c r="E100" s="153"/>
      <c r="F100" s="153"/>
      <c r="G100" s="153"/>
      <c r="H100" s="153"/>
      <c r="I100" s="153"/>
      <c r="J100" s="154">
        <f>J136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150</v>
      </c>
      <c r="E101" s="153"/>
      <c r="F101" s="153"/>
      <c r="G101" s="153"/>
      <c r="H101" s="153"/>
      <c r="I101" s="153"/>
      <c r="J101" s="154">
        <f>J142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151</v>
      </c>
      <c r="E102" s="153"/>
      <c r="F102" s="153"/>
      <c r="G102" s="153"/>
      <c r="H102" s="153"/>
      <c r="I102" s="153"/>
      <c r="J102" s="154">
        <f>J145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152</v>
      </c>
      <c r="E103" s="153"/>
      <c r="F103" s="153"/>
      <c r="G103" s="153"/>
      <c r="H103" s="153"/>
      <c r="I103" s="153"/>
      <c r="J103" s="154">
        <f>J149</f>
        <v>0</v>
      </c>
      <c r="K103" s="151"/>
      <c r="L103" s="155"/>
    </row>
    <row r="104" spans="1:31" s="9" customFormat="1" ht="24.95" customHeight="1">
      <c r="B104" s="144"/>
      <c r="C104" s="145"/>
      <c r="D104" s="146" t="s">
        <v>316</v>
      </c>
      <c r="E104" s="147"/>
      <c r="F104" s="147"/>
      <c r="G104" s="147"/>
      <c r="H104" s="147"/>
      <c r="I104" s="147"/>
      <c r="J104" s="148">
        <f>J151</f>
        <v>0</v>
      </c>
      <c r="K104" s="145"/>
      <c r="L104" s="149"/>
    </row>
    <row r="105" spans="1:31" s="9" customFormat="1" ht="24.95" customHeight="1">
      <c r="B105" s="144"/>
      <c r="C105" s="145"/>
      <c r="D105" s="146" t="s">
        <v>153</v>
      </c>
      <c r="E105" s="147"/>
      <c r="F105" s="147"/>
      <c r="G105" s="147"/>
      <c r="H105" s="147"/>
      <c r="I105" s="147"/>
      <c r="J105" s="148">
        <f>J154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154</v>
      </c>
      <c r="E106" s="153"/>
      <c r="F106" s="153"/>
      <c r="G106" s="153"/>
      <c r="H106" s="153"/>
      <c r="I106" s="153"/>
      <c r="J106" s="154">
        <f>J155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155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2" t="str">
        <f>E7</f>
        <v>Revitalizace sídliště Šumavská - Pod Vodojemem - III. a IV. Etapa</v>
      </c>
      <c r="F116" s="263"/>
      <c r="G116" s="263"/>
      <c r="H116" s="26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138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8" t="str">
        <f>E9</f>
        <v>01b - Stavební úpravy - IV. etapa</v>
      </c>
      <c r="F118" s="264"/>
      <c r="G118" s="264"/>
      <c r="H118" s="264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 xml:space="preserve"> </v>
      </c>
      <c r="G120" s="33"/>
      <c r="H120" s="33"/>
      <c r="I120" s="26" t="s">
        <v>22</v>
      </c>
      <c r="J120" s="63" t="str">
        <f>IF(J12="","",J12)</f>
        <v>2. 11. 2021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Horažďovice</v>
      </c>
      <c r="G122" s="33"/>
      <c r="H122" s="33"/>
      <c r="I122" s="26" t="s">
        <v>32</v>
      </c>
      <c r="J122" s="29" t="str">
        <f>E21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30</v>
      </c>
      <c r="D123" s="33"/>
      <c r="E123" s="33"/>
      <c r="F123" s="24" t="str">
        <f>IF(E18="","",E18)</f>
        <v>Vyplň údaj</v>
      </c>
      <c r="G123" s="33"/>
      <c r="H123" s="33"/>
      <c r="I123" s="26" t="s">
        <v>35</v>
      </c>
      <c r="J123" s="29" t="str">
        <f>E24</f>
        <v>Pavel Matoušek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156</v>
      </c>
      <c r="D125" s="159" t="s">
        <v>63</v>
      </c>
      <c r="E125" s="159" t="s">
        <v>59</v>
      </c>
      <c r="F125" s="159" t="s">
        <v>60</v>
      </c>
      <c r="G125" s="159" t="s">
        <v>157</v>
      </c>
      <c r="H125" s="159" t="s">
        <v>158</v>
      </c>
      <c r="I125" s="159" t="s">
        <v>159</v>
      </c>
      <c r="J125" s="160" t="s">
        <v>142</v>
      </c>
      <c r="K125" s="161" t="s">
        <v>160</v>
      </c>
      <c r="L125" s="162"/>
      <c r="M125" s="72" t="s">
        <v>1</v>
      </c>
      <c r="N125" s="73" t="s">
        <v>42</v>
      </c>
      <c r="O125" s="73" t="s">
        <v>161</v>
      </c>
      <c r="P125" s="73" t="s">
        <v>162</v>
      </c>
      <c r="Q125" s="73" t="s">
        <v>163</v>
      </c>
      <c r="R125" s="73" t="s">
        <v>164</v>
      </c>
      <c r="S125" s="73" t="s">
        <v>165</v>
      </c>
      <c r="T125" s="74" t="s">
        <v>166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167</v>
      </c>
      <c r="D126" s="33"/>
      <c r="E126" s="33"/>
      <c r="F126" s="33"/>
      <c r="G126" s="33"/>
      <c r="H126" s="33"/>
      <c r="I126" s="33"/>
      <c r="J126" s="163">
        <f>BK126</f>
        <v>0</v>
      </c>
      <c r="K126" s="33"/>
      <c r="L126" s="36"/>
      <c r="M126" s="75"/>
      <c r="N126" s="164"/>
      <c r="O126" s="76"/>
      <c r="P126" s="165">
        <f>P127+P151+P154</f>
        <v>0</v>
      </c>
      <c r="Q126" s="76"/>
      <c r="R126" s="165">
        <f>R127+R151+R154</f>
        <v>8.9515279999999997</v>
      </c>
      <c r="S126" s="76"/>
      <c r="T126" s="166">
        <f>T127+T151+T154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77</v>
      </c>
      <c r="AU126" s="14" t="s">
        <v>144</v>
      </c>
      <c r="BK126" s="167">
        <f>BK127+BK151+BK154</f>
        <v>0</v>
      </c>
    </row>
    <row r="127" spans="1:63" s="12" customFormat="1" ht="25.9" customHeight="1">
      <c r="B127" s="168"/>
      <c r="C127" s="169"/>
      <c r="D127" s="170" t="s">
        <v>77</v>
      </c>
      <c r="E127" s="171" t="s">
        <v>168</v>
      </c>
      <c r="F127" s="171" t="s">
        <v>169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P128+P134+P136+P142+P145+P149</f>
        <v>0</v>
      </c>
      <c r="Q127" s="176"/>
      <c r="R127" s="177">
        <f>R128+R134+R136+R142+R145+R149</f>
        <v>8.9515279999999997</v>
      </c>
      <c r="S127" s="176"/>
      <c r="T127" s="178">
        <f>T128+T134+T136+T142+T145+T149</f>
        <v>0</v>
      </c>
      <c r="AR127" s="179" t="s">
        <v>86</v>
      </c>
      <c r="AT127" s="180" t="s">
        <v>77</v>
      </c>
      <c r="AU127" s="180" t="s">
        <v>78</v>
      </c>
      <c r="AY127" s="179" t="s">
        <v>170</v>
      </c>
      <c r="BK127" s="181">
        <f>BK128+BK134+BK136+BK142+BK145+BK149</f>
        <v>0</v>
      </c>
    </row>
    <row r="128" spans="1:63" s="12" customFormat="1" ht="22.9" customHeight="1">
      <c r="B128" s="168"/>
      <c r="C128" s="169"/>
      <c r="D128" s="170" t="s">
        <v>77</v>
      </c>
      <c r="E128" s="182" t="s">
        <v>86</v>
      </c>
      <c r="F128" s="182" t="s">
        <v>171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SUM(P129:P133)</f>
        <v>0</v>
      </c>
      <c r="Q128" s="176"/>
      <c r="R128" s="177">
        <f>SUM(R129:R133)</f>
        <v>0</v>
      </c>
      <c r="S128" s="176"/>
      <c r="T128" s="178">
        <f>SUM(T129:T133)</f>
        <v>0</v>
      </c>
      <c r="AR128" s="179" t="s">
        <v>86</v>
      </c>
      <c r="AT128" s="180" t="s">
        <v>77</v>
      </c>
      <c r="AU128" s="180" t="s">
        <v>86</v>
      </c>
      <c r="AY128" s="179" t="s">
        <v>170</v>
      </c>
      <c r="BK128" s="181">
        <f>SUM(BK129:BK133)</f>
        <v>0</v>
      </c>
    </row>
    <row r="129" spans="1:65" s="2" customFormat="1" ht="24.2" customHeight="1">
      <c r="A129" s="31"/>
      <c r="B129" s="32"/>
      <c r="C129" s="184" t="s">
        <v>86</v>
      </c>
      <c r="D129" s="184" t="s">
        <v>172</v>
      </c>
      <c r="E129" s="185" t="s">
        <v>173</v>
      </c>
      <c r="F129" s="186" t="s">
        <v>174</v>
      </c>
      <c r="G129" s="187" t="s">
        <v>175</v>
      </c>
      <c r="H129" s="188">
        <v>3.2</v>
      </c>
      <c r="I129" s="189"/>
      <c r="J129" s="190">
        <f>ROUND(I129*H129,2)</f>
        <v>0</v>
      </c>
      <c r="K129" s="191"/>
      <c r="L129" s="36"/>
      <c r="M129" s="192" t="s">
        <v>1</v>
      </c>
      <c r="N129" s="193" t="s">
        <v>43</v>
      </c>
      <c r="O129" s="68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4" t="s">
        <v>86</v>
      </c>
      <c r="BK129" s="197">
        <f>ROUND(I129*H129,2)</f>
        <v>0</v>
      </c>
      <c r="BL129" s="14" t="s">
        <v>176</v>
      </c>
      <c r="BM129" s="196" t="s">
        <v>317</v>
      </c>
    </row>
    <row r="130" spans="1:65" s="2" customFormat="1" ht="24.2" customHeight="1">
      <c r="A130" s="31"/>
      <c r="B130" s="32"/>
      <c r="C130" s="184" t="s">
        <v>88</v>
      </c>
      <c r="D130" s="184" t="s">
        <v>172</v>
      </c>
      <c r="E130" s="185" t="s">
        <v>178</v>
      </c>
      <c r="F130" s="186" t="s">
        <v>179</v>
      </c>
      <c r="G130" s="187" t="s">
        <v>175</v>
      </c>
      <c r="H130" s="188">
        <v>3.2</v>
      </c>
      <c r="I130" s="189"/>
      <c r="J130" s="190">
        <f>ROUND(I130*H130,2)</f>
        <v>0</v>
      </c>
      <c r="K130" s="191"/>
      <c r="L130" s="36"/>
      <c r="M130" s="192" t="s">
        <v>1</v>
      </c>
      <c r="N130" s="193" t="s">
        <v>43</v>
      </c>
      <c r="O130" s="68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4" t="s">
        <v>86</v>
      </c>
      <c r="BK130" s="197">
        <f>ROUND(I130*H130,2)</f>
        <v>0</v>
      </c>
      <c r="BL130" s="14" t="s">
        <v>176</v>
      </c>
      <c r="BM130" s="196" t="s">
        <v>318</v>
      </c>
    </row>
    <row r="131" spans="1:65" s="2" customFormat="1" ht="24.2" customHeight="1">
      <c r="A131" s="31"/>
      <c r="B131" s="32"/>
      <c r="C131" s="184" t="s">
        <v>181</v>
      </c>
      <c r="D131" s="184" t="s">
        <v>172</v>
      </c>
      <c r="E131" s="185" t="s">
        <v>182</v>
      </c>
      <c r="F131" s="186" t="s">
        <v>183</v>
      </c>
      <c r="G131" s="187" t="s">
        <v>175</v>
      </c>
      <c r="H131" s="188">
        <v>54.4</v>
      </c>
      <c r="I131" s="189"/>
      <c r="J131" s="190">
        <f>ROUND(I131*H131,2)</f>
        <v>0</v>
      </c>
      <c r="K131" s="191"/>
      <c r="L131" s="36"/>
      <c r="M131" s="192" t="s">
        <v>1</v>
      </c>
      <c r="N131" s="193" t="s">
        <v>43</v>
      </c>
      <c r="O131" s="68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4" t="s">
        <v>86</v>
      </c>
      <c r="BK131" s="197">
        <f>ROUND(I131*H131,2)</f>
        <v>0</v>
      </c>
      <c r="BL131" s="14" t="s">
        <v>176</v>
      </c>
      <c r="BM131" s="196" t="s">
        <v>319</v>
      </c>
    </row>
    <row r="132" spans="1:65" s="2" customFormat="1" ht="14.45" customHeight="1">
      <c r="A132" s="31"/>
      <c r="B132" s="32"/>
      <c r="C132" s="184" t="s">
        <v>176</v>
      </c>
      <c r="D132" s="184" t="s">
        <v>172</v>
      </c>
      <c r="E132" s="185" t="s">
        <v>185</v>
      </c>
      <c r="F132" s="186" t="s">
        <v>186</v>
      </c>
      <c r="G132" s="187" t="s">
        <v>175</v>
      </c>
      <c r="H132" s="188">
        <v>3.2</v>
      </c>
      <c r="I132" s="189"/>
      <c r="J132" s="190">
        <f>ROUND(I132*H132,2)</f>
        <v>0</v>
      </c>
      <c r="K132" s="191"/>
      <c r="L132" s="36"/>
      <c r="M132" s="192" t="s">
        <v>1</v>
      </c>
      <c r="N132" s="193" t="s">
        <v>43</v>
      </c>
      <c r="O132" s="68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4" t="s">
        <v>86</v>
      </c>
      <c r="BK132" s="197">
        <f>ROUND(I132*H132,2)</f>
        <v>0</v>
      </c>
      <c r="BL132" s="14" t="s">
        <v>176</v>
      </c>
      <c r="BM132" s="196" t="s">
        <v>320</v>
      </c>
    </row>
    <row r="133" spans="1:65" s="2" customFormat="1" ht="24.2" customHeight="1">
      <c r="A133" s="31"/>
      <c r="B133" s="32"/>
      <c r="C133" s="184" t="s">
        <v>188</v>
      </c>
      <c r="D133" s="184" t="s">
        <v>172</v>
      </c>
      <c r="E133" s="185" t="s">
        <v>189</v>
      </c>
      <c r="F133" s="186" t="s">
        <v>190</v>
      </c>
      <c r="G133" s="187" t="s">
        <v>191</v>
      </c>
      <c r="H133" s="188">
        <v>5.6</v>
      </c>
      <c r="I133" s="189"/>
      <c r="J133" s="190">
        <f>ROUND(I133*H133,2)</f>
        <v>0</v>
      </c>
      <c r="K133" s="191"/>
      <c r="L133" s="36"/>
      <c r="M133" s="192" t="s">
        <v>1</v>
      </c>
      <c r="N133" s="193" t="s">
        <v>43</v>
      </c>
      <c r="O133" s="68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4" t="s">
        <v>86</v>
      </c>
      <c r="BK133" s="197">
        <f>ROUND(I133*H133,2)</f>
        <v>0</v>
      </c>
      <c r="BL133" s="14" t="s">
        <v>176</v>
      </c>
      <c r="BM133" s="196" t="s">
        <v>321</v>
      </c>
    </row>
    <row r="134" spans="1:65" s="12" customFormat="1" ht="22.9" customHeight="1">
      <c r="B134" s="168"/>
      <c r="C134" s="169"/>
      <c r="D134" s="170" t="s">
        <v>77</v>
      </c>
      <c r="E134" s="182" t="s">
        <v>88</v>
      </c>
      <c r="F134" s="182" t="s">
        <v>198</v>
      </c>
      <c r="G134" s="169"/>
      <c r="H134" s="169"/>
      <c r="I134" s="172"/>
      <c r="J134" s="183">
        <f>BK134</f>
        <v>0</v>
      </c>
      <c r="K134" s="169"/>
      <c r="L134" s="174"/>
      <c r="M134" s="175"/>
      <c r="N134" s="176"/>
      <c r="O134" s="176"/>
      <c r="P134" s="177">
        <f>P135</f>
        <v>0</v>
      </c>
      <c r="Q134" s="176"/>
      <c r="R134" s="177">
        <f>R135</f>
        <v>7.8505280000000006</v>
      </c>
      <c r="S134" s="176"/>
      <c r="T134" s="178">
        <f>T135</f>
        <v>0</v>
      </c>
      <c r="AR134" s="179" t="s">
        <v>86</v>
      </c>
      <c r="AT134" s="180" t="s">
        <v>77</v>
      </c>
      <c r="AU134" s="180" t="s">
        <v>86</v>
      </c>
      <c r="AY134" s="179" t="s">
        <v>170</v>
      </c>
      <c r="BK134" s="181">
        <f>BK135</f>
        <v>0</v>
      </c>
    </row>
    <row r="135" spans="1:65" s="2" customFormat="1" ht="14.45" customHeight="1">
      <c r="A135" s="31"/>
      <c r="B135" s="32"/>
      <c r="C135" s="184" t="s">
        <v>193</v>
      </c>
      <c r="D135" s="184" t="s">
        <v>172</v>
      </c>
      <c r="E135" s="185" t="s">
        <v>200</v>
      </c>
      <c r="F135" s="186" t="s">
        <v>201</v>
      </c>
      <c r="G135" s="187" t="s">
        <v>175</v>
      </c>
      <c r="H135" s="188">
        <v>3.2</v>
      </c>
      <c r="I135" s="189"/>
      <c r="J135" s="190">
        <f>ROUND(I135*H135,2)</f>
        <v>0</v>
      </c>
      <c r="K135" s="191"/>
      <c r="L135" s="36"/>
      <c r="M135" s="192" t="s">
        <v>1</v>
      </c>
      <c r="N135" s="193" t="s">
        <v>43</v>
      </c>
      <c r="O135" s="68"/>
      <c r="P135" s="194">
        <f>O135*H135</f>
        <v>0</v>
      </c>
      <c r="Q135" s="194">
        <v>2.45329</v>
      </c>
      <c r="R135" s="194">
        <f>Q135*H135</f>
        <v>7.8505280000000006</v>
      </c>
      <c r="S135" s="194">
        <v>0</v>
      </c>
      <c r="T135" s="19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4" t="s">
        <v>86</v>
      </c>
      <c r="BK135" s="197">
        <f>ROUND(I135*H135,2)</f>
        <v>0</v>
      </c>
      <c r="BL135" s="14" t="s">
        <v>176</v>
      </c>
      <c r="BM135" s="196" t="s">
        <v>322</v>
      </c>
    </row>
    <row r="136" spans="1:65" s="12" customFormat="1" ht="22.9" customHeight="1">
      <c r="B136" s="168"/>
      <c r="C136" s="169"/>
      <c r="D136" s="170" t="s">
        <v>77</v>
      </c>
      <c r="E136" s="182" t="s">
        <v>181</v>
      </c>
      <c r="F136" s="182" t="s">
        <v>203</v>
      </c>
      <c r="G136" s="169"/>
      <c r="H136" s="169"/>
      <c r="I136" s="172"/>
      <c r="J136" s="183">
        <f>BK136</f>
        <v>0</v>
      </c>
      <c r="K136" s="169"/>
      <c r="L136" s="174"/>
      <c r="M136" s="175"/>
      <c r="N136" s="176"/>
      <c r="O136" s="176"/>
      <c r="P136" s="177">
        <f>SUM(P137:P141)</f>
        <v>0</v>
      </c>
      <c r="Q136" s="176"/>
      <c r="R136" s="177">
        <f>SUM(R137:R141)</f>
        <v>1.0553399999999999</v>
      </c>
      <c r="S136" s="176"/>
      <c r="T136" s="178">
        <f>SUM(T137:T141)</f>
        <v>0</v>
      </c>
      <c r="AR136" s="179" t="s">
        <v>86</v>
      </c>
      <c r="AT136" s="180" t="s">
        <v>77</v>
      </c>
      <c r="AU136" s="180" t="s">
        <v>86</v>
      </c>
      <c r="AY136" s="179" t="s">
        <v>170</v>
      </c>
      <c r="BK136" s="181">
        <f>SUM(BK137:BK141)</f>
        <v>0</v>
      </c>
    </row>
    <row r="137" spans="1:65" s="2" customFormat="1" ht="24.2" customHeight="1">
      <c r="A137" s="31"/>
      <c r="B137" s="32"/>
      <c r="C137" s="184" t="s">
        <v>199</v>
      </c>
      <c r="D137" s="184" t="s">
        <v>172</v>
      </c>
      <c r="E137" s="185" t="s">
        <v>205</v>
      </c>
      <c r="F137" s="186" t="s">
        <v>206</v>
      </c>
      <c r="G137" s="187" t="s">
        <v>207</v>
      </c>
      <c r="H137" s="188">
        <v>6</v>
      </c>
      <c r="I137" s="189"/>
      <c r="J137" s="190">
        <f>ROUND(I137*H137,2)</f>
        <v>0</v>
      </c>
      <c r="K137" s="191"/>
      <c r="L137" s="36"/>
      <c r="M137" s="192" t="s">
        <v>1</v>
      </c>
      <c r="N137" s="193" t="s">
        <v>43</v>
      </c>
      <c r="O137" s="68"/>
      <c r="P137" s="194">
        <f>O137*H137</f>
        <v>0</v>
      </c>
      <c r="Q137" s="194">
        <v>0.17488999999999999</v>
      </c>
      <c r="R137" s="194">
        <f>Q137*H137</f>
        <v>1.0493399999999999</v>
      </c>
      <c r="S137" s="194">
        <v>0</v>
      </c>
      <c r="T137" s="19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4" t="s">
        <v>86</v>
      </c>
      <c r="BK137" s="197">
        <f>ROUND(I137*H137,2)</f>
        <v>0</v>
      </c>
      <c r="BL137" s="14" t="s">
        <v>176</v>
      </c>
      <c r="BM137" s="196" t="s">
        <v>323</v>
      </c>
    </row>
    <row r="138" spans="1:65" s="2" customFormat="1" ht="37.9" customHeight="1">
      <c r="A138" s="31"/>
      <c r="B138" s="32"/>
      <c r="C138" s="198" t="s">
        <v>204</v>
      </c>
      <c r="D138" s="198" t="s">
        <v>210</v>
      </c>
      <c r="E138" s="199" t="s">
        <v>211</v>
      </c>
      <c r="F138" s="200" t="s">
        <v>212</v>
      </c>
      <c r="G138" s="201" t="s">
        <v>207</v>
      </c>
      <c r="H138" s="202">
        <v>3</v>
      </c>
      <c r="I138" s="203"/>
      <c r="J138" s="204">
        <f>ROUND(I138*H138,2)</f>
        <v>0</v>
      </c>
      <c r="K138" s="205"/>
      <c r="L138" s="206"/>
      <c r="M138" s="207" t="s">
        <v>1</v>
      </c>
      <c r="N138" s="208" t="s">
        <v>43</v>
      </c>
      <c r="O138" s="68"/>
      <c r="P138" s="194">
        <f>O138*H138</f>
        <v>0</v>
      </c>
      <c r="Q138" s="194">
        <v>2E-3</v>
      </c>
      <c r="R138" s="194">
        <f>Q138*H138</f>
        <v>6.0000000000000001E-3</v>
      </c>
      <c r="S138" s="194">
        <v>0</v>
      </c>
      <c r="T138" s="19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204</v>
      </c>
      <c r="AT138" s="196" t="s">
        <v>210</v>
      </c>
      <c r="AU138" s="196" t="s">
        <v>88</v>
      </c>
      <c r="AY138" s="14" t="s">
        <v>170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4" t="s">
        <v>86</v>
      </c>
      <c r="BK138" s="197">
        <f>ROUND(I138*H138,2)</f>
        <v>0</v>
      </c>
      <c r="BL138" s="14" t="s">
        <v>176</v>
      </c>
      <c r="BM138" s="196" t="s">
        <v>324</v>
      </c>
    </row>
    <row r="139" spans="1:65" s="2" customFormat="1" ht="24.2" customHeight="1">
      <c r="A139" s="31"/>
      <c r="B139" s="32"/>
      <c r="C139" s="184" t="s">
        <v>209</v>
      </c>
      <c r="D139" s="184" t="s">
        <v>172</v>
      </c>
      <c r="E139" s="185" t="s">
        <v>215</v>
      </c>
      <c r="F139" s="186" t="s">
        <v>216</v>
      </c>
      <c r="G139" s="187" t="s">
        <v>217</v>
      </c>
      <c r="H139" s="188">
        <v>29.8</v>
      </c>
      <c r="I139" s="189"/>
      <c r="J139" s="190">
        <f>ROUND(I139*H139,2)</f>
        <v>0</v>
      </c>
      <c r="K139" s="191"/>
      <c r="L139" s="36"/>
      <c r="M139" s="192" t="s">
        <v>1</v>
      </c>
      <c r="N139" s="193" t="s">
        <v>43</v>
      </c>
      <c r="O139" s="68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4" t="s">
        <v>86</v>
      </c>
      <c r="BK139" s="197">
        <f>ROUND(I139*H139,2)</f>
        <v>0</v>
      </c>
      <c r="BL139" s="14" t="s">
        <v>176</v>
      </c>
      <c r="BM139" s="196" t="s">
        <v>325</v>
      </c>
    </row>
    <row r="140" spans="1:65" s="2" customFormat="1" ht="24.2" customHeight="1">
      <c r="A140" s="31"/>
      <c r="B140" s="32"/>
      <c r="C140" s="184" t="s">
        <v>214</v>
      </c>
      <c r="D140" s="184" t="s">
        <v>172</v>
      </c>
      <c r="E140" s="185" t="s">
        <v>326</v>
      </c>
      <c r="F140" s="186" t="s">
        <v>327</v>
      </c>
      <c r="G140" s="187" t="s">
        <v>260</v>
      </c>
      <c r="H140" s="188">
        <v>7</v>
      </c>
      <c r="I140" s="189"/>
      <c r="J140" s="190">
        <f>ROUND(I140*H140,2)</f>
        <v>0</v>
      </c>
      <c r="K140" s="191"/>
      <c r="L140" s="36"/>
      <c r="M140" s="192" t="s">
        <v>1</v>
      </c>
      <c r="N140" s="193" t="s">
        <v>43</v>
      </c>
      <c r="O140" s="68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4" t="s">
        <v>86</v>
      </c>
      <c r="BK140" s="197">
        <f>ROUND(I140*H140,2)</f>
        <v>0</v>
      </c>
      <c r="BL140" s="14" t="s">
        <v>176</v>
      </c>
      <c r="BM140" s="196" t="s">
        <v>328</v>
      </c>
    </row>
    <row r="141" spans="1:65" s="2" customFormat="1" ht="24.2" customHeight="1">
      <c r="A141" s="31"/>
      <c r="B141" s="32"/>
      <c r="C141" s="184" t="s">
        <v>219</v>
      </c>
      <c r="D141" s="184" t="s">
        <v>172</v>
      </c>
      <c r="E141" s="185" t="s">
        <v>220</v>
      </c>
      <c r="F141" s="186" t="s">
        <v>221</v>
      </c>
      <c r="G141" s="187" t="s">
        <v>222</v>
      </c>
      <c r="H141" s="188">
        <v>20</v>
      </c>
      <c r="I141" s="189"/>
      <c r="J141" s="190">
        <f>ROUND(I141*H141,2)</f>
        <v>0</v>
      </c>
      <c r="K141" s="191"/>
      <c r="L141" s="36"/>
      <c r="M141" s="192" t="s">
        <v>1</v>
      </c>
      <c r="N141" s="193" t="s">
        <v>43</v>
      </c>
      <c r="O141" s="68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4" t="s">
        <v>86</v>
      </c>
      <c r="BK141" s="197">
        <f>ROUND(I141*H141,2)</f>
        <v>0</v>
      </c>
      <c r="BL141" s="14" t="s">
        <v>176</v>
      </c>
      <c r="BM141" s="196" t="s">
        <v>329</v>
      </c>
    </row>
    <row r="142" spans="1:65" s="12" customFormat="1" ht="22.9" customHeight="1">
      <c r="B142" s="168"/>
      <c r="C142" s="169"/>
      <c r="D142" s="170" t="s">
        <v>77</v>
      </c>
      <c r="E142" s="182" t="s">
        <v>209</v>
      </c>
      <c r="F142" s="182" t="s">
        <v>237</v>
      </c>
      <c r="G142" s="169"/>
      <c r="H142" s="169"/>
      <c r="I142" s="172"/>
      <c r="J142" s="183">
        <f>BK142</f>
        <v>0</v>
      </c>
      <c r="K142" s="169"/>
      <c r="L142" s="174"/>
      <c r="M142" s="175"/>
      <c r="N142" s="176"/>
      <c r="O142" s="176"/>
      <c r="P142" s="177">
        <f>SUM(P143:P144)</f>
        <v>0</v>
      </c>
      <c r="Q142" s="176"/>
      <c r="R142" s="177">
        <f>SUM(R143:R144)</f>
        <v>4.5659999999999999E-2</v>
      </c>
      <c r="S142" s="176"/>
      <c r="T142" s="178">
        <f>SUM(T143:T144)</f>
        <v>0</v>
      </c>
      <c r="AR142" s="179" t="s">
        <v>86</v>
      </c>
      <c r="AT142" s="180" t="s">
        <v>77</v>
      </c>
      <c r="AU142" s="180" t="s">
        <v>86</v>
      </c>
      <c r="AY142" s="179" t="s">
        <v>170</v>
      </c>
      <c r="BK142" s="181">
        <f>SUM(BK143:BK144)</f>
        <v>0</v>
      </c>
    </row>
    <row r="143" spans="1:65" s="2" customFormat="1" ht="24.2" customHeight="1">
      <c r="A143" s="31"/>
      <c r="B143" s="32"/>
      <c r="C143" s="184" t="s">
        <v>225</v>
      </c>
      <c r="D143" s="184" t="s">
        <v>172</v>
      </c>
      <c r="E143" s="185" t="s">
        <v>246</v>
      </c>
      <c r="F143" s="186" t="s">
        <v>247</v>
      </c>
      <c r="G143" s="187" t="s">
        <v>207</v>
      </c>
      <c r="H143" s="188">
        <v>3</v>
      </c>
      <c r="I143" s="189"/>
      <c r="J143" s="190">
        <f>ROUND(I143*H143,2)</f>
        <v>0</v>
      </c>
      <c r="K143" s="191"/>
      <c r="L143" s="36"/>
      <c r="M143" s="192" t="s">
        <v>1</v>
      </c>
      <c r="N143" s="193" t="s">
        <v>43</v>
      </c>
      <c r="O143" s="68"/>
      <c r="P143" s="194">
        <f>O143*H143</f>
        <v>0</v>
      </c>
      <c r="Q143" s="194">
        <v>1.1199999999999999E-3</v>
      </c>
      <c r="R143" s="194">
        <f>Q143*H143</f>
        <v>3.3599999999999997E-3</v>
      </c>
      <c r="S143" s="194">
        <v>0</v>
      </c>
      <c r="T143" s="19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4" t="s">
        <v>86</v>
      </c>
      <c r="BK143" s="197">
        <f>ROUND(I143*H143,2)</f>
        <v>0</v>
      </c>
      <c r="BL143" s="14" t="s">
        <v>176</v>
      </c>
      <c r="BM143" s="196" t="s">
        <v>330</v>
      </c>
    </row>
    <row r="144" spans="1:65" s="2" customFormat="1" ht="14.45" customHeight="1">
      <c r="A144" s="31"/>
      <c r="B144" s="32"/>
      <c r="C144" s="198" t="s">
        <v>229</v>
      </c>
      <c r="D144" s="198" t="s">
        <v>210</v>
      </c>
      <c r="E144" s="199" t="s">
        <v>250</v>
      </c>
      <c r="F144" s="200" t="s">
        <v>251</v>
      </c>
      <c r="G144" s="201" t="s">
        <v>207</v>
      </c>
      <c r="H144" s="202">
        <v>3</v>
      </c>
      <c r="I144" s="203"/>
      <c r="J144" s="204">
        <f>ROUND(I144*H144,2)</f>
        <v>0</v>
      </c>
      <c r="K144" s="205"/>
      <c r="L144" s="206"/>
      <c r="M144" s="207" t="s">
        <v>1</v>
      </c>
      <c r="N144" s="208" t="s">
        <v>43</v>
      </c>
      <c r="O144" s="68"/>
      <c r="P144" s="194">
        <f>O144*H144</f>
        <v>0</v>
      </c>
      <c r="Q144" s="194">
        <v>1.41E-2</v>
      </c>
      <c r="R144" s="194">
        <f>Q144*H144</f>
        <v>4.2299999999999997E-2</v>
      </c>
      <c r="S144" s="194">
        <v>0</v>
      </c>
      <c r="T144" s="19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204</v>
      </c>
      <c r="AT144" s="196" t="s">
        <v>210</v>
      </c>
      <c r="AU144" s="196" t="s">
        <v>88</v>
      </c>
      <c r="AY144" s="14" t="s">
        <v>170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4" t="s">
        <v>86</v>
      </c>
      <c r="BK144" s="197">
        <f>ROUND(I144*H144,2)</f>
        <v>0</v>
      </c>
      <c r="BL144" s="14" t="s">
        <v>176</v>
      </c>
      <c r="BM144" s="196" t="s">
        <v>331</v>
      </c>
    </row>
    <row r="145" spans="1:65" s="12" customFormat="1" ht="22.9" customHeight="1">
      <c r="B145" s="168"/>
      <c r="C145" s="169"/>
      <c r="D145" s="170" t="s">
        <v>77</v>
      </c>
      <c r="E145" s="182" t="s">
        <v>266</v>
      </c>
      <c r="F145" s="182" t="s">
        <v>267</v>
      </c>
      <c r="G145" s="169"/>
      <c r="H145" s="169"/>
      <c r="I145" s="172"/>
      <c r="J145" s="183">
        <f>BK145</f>
        <v>0</v>
      </c>
      <c r="K145" s="169"/>
      <c r="L145" s="174"/>
      <c r="M145" s="175"/>
      <c r="N145" s="176"/>
      <c r="O145" s="176"/>
      <c r="P145" s="177">
        <f>SUM(P146:P148)</f>
        <v>0</v>
      </c>
      <c r="Q145" s="176"/>
      <c r="R145" s="177">
        <f>SUM(R146:R148)</f>
        <v>0</v>
      </c>
      <c r="S145" s="176"/>
      <c r="T145" s="178">
        <f>SUM(T146:T148)</f>
        <v>0</v>
      </c>
      <c r="AR145" s="179" t="s">
        <v>86</v>
      </c>
      <c r="AT145" s="180" t="s">
        <v>77</v>
      </c>
      <c r="AU145" s="180" t="s">
        <v>86</v>
      </c>
      <c r="AY145" s="179" t="s">
        <v>170</v>
      </c>
      <c r="BK145" s="181">
        <f>SUM(BK146:BK148)</f>
        <v>0</v>
      </c>
    </row>
    <row r="146" spans="1:65" s="2" customFormat="1" ht="24.2" customHeight="1">
      <c r="A146" s="31"/>
      <c r="B146" s="32"/>
      <c r="C146" s="184" t="s">
        <v>233</v>
      </c>
      <c r="D146" s="184" t="s">
        <v>172</v>
      </c>
      <c r="E146" s="185" t="s">
        <v>269</v>
      </c>
      <c r="F146" s="186" t="s">
        <v>270</v>
      </c>
      <c r="G146" s="187" t="s">
        <v>191</v>
      </c>
      <c r="H146" s="188">
        <v>1</v>
      </c>
      <c r="I146" s="189"/>
      <c r="J146" s="190">
        <f>ROUND(I146*H146,2)</f>
        <v>0</v>
      </c>
      <c r="K146" s="191"/>
      <c r="L146" s="36"/>
      <c r="M146" s="192" t="s">
        <v>1</v>
      </c>
      <c r="N146" s="193" t="s">
        <v>43</v>
      </c>
      <c r="O146" s="68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4" t="s">
        <v>86</v>
      </c>
      <c r="BK146" s="197">
        <f>ROUND(I146*H146,2)</f>
        <v>0</v>
      </c>
      <c r="BL146" s="14" t="s">
        <v>176</v>
      </c>
      <c r="BM146" s="196" t="s">
        <v>332</v>
      </c>
    </row>
    <row r="147" spans="1:65" s="2" customFormat="1" ht="14.45" customHeight="1">
      <c r="A147" s="31"/>
      <c r="B147" s="32"/>
      <c r="C147" s="184" t="s">
        <v>8</v>
      </c>
      <c r="D147" s="184" t="s">
        <v>172</v>
      </c>
      <c r="E147" s="185" t="s">
        <v>273</v>
      </c>
      <c r="F147" s="186" t="s">
        <v>274</v>
      </c>
      <c r="G147" s="187" t="s">
        <v>191</v>
      </c>
      <c r="H147" s="188">
        <v>1</v>
      </c>
      <c r="I147" s="189"/>
      <c r="J147" s="190">
        <f>ROUND(I147*H147,2)</f>
        <v>0</v>
      </c>
      <c r="K147" s="191"/>
      <c r="L147" s="36"/>
      <c r="M147" s="192" t="s">
        <v>1</v>
      </c>
      <c r="N147" s="193" t="s">
        <v>43</v>
      </c>
      <c r="O147" s="68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4" t="s">
        <v>86</v>
      </c>
      <c r="BK147" s="197">
        <f>ROUND(I147*H147,2)</f>
        <v>0</v>
      </c>
      <c r="BL147" s="14" t="s">
        <v>176</v>
      </c>
      <c r="BM147" s="196" t="s">
        <v>333</v>
      </c>
    </row>
    <row r="148" spans="1:65" s="2" customFormat="1" ht="24.2" customHeight="1">
      <c r="A148" s="31"/>
      <c r="B148" s="32"/>
      <c r="C148" s="184" t="s">
        <v>241</v>
      </c>
      <c r="D148" s="184" t="s">
        <v>172</v>
      </c>
      <c r="E148" s="185" t="s">
        <v>277</v>
      </c>
      <c r="F148" s="186" t="s">
        <v>278</v>
      </c>
      <c r="G148" s="187" t="s">
        <v>191</v>
      </c>
      <c r="H148" s="188">
        <v>26</v>
      </c>
      <c r="I148" s="189"/>
      <c r="J148" s="190">
        <f>ROUND(I148*H148,2)</f>
        <v>0</v>
      </c>
      <c r="K148" s="191"/>
      <c r="L148" s="36"/>
      <c r="M148" s="192" t="s">
        <v>1</v>
      </c>
      <c r="N148" s="193" t="s">
        <v>43</v>
      </c>
      <c r="O148" s="68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4" t="s">
        <v>86</v>
      </c>
      <c r="BK148" s="197">
        <f>ROUND(I148*H148,2)</f>
        <v>0</v>
      </c>
      <c r="BL148" s="14" t="s">
        <v>176</v>
      </c>
      <c r="BM148" s="196" t="s">
        <v>334</v>
      </c>
    </row>
    <row r="149" spans="1:65" s="12" customFormat="1" ht="22.9" customHeight="1">
      <c r="B149" s="168"/>
      <c r="C149" s="169"/>
      <c r="D149" s="170" t="s">
        <v>77</v>
      </c>
      <c r="E149" s="182" t="s">
        <v>280</v>
      </c>
      <c r="F149" s="182" t="s">
        <v>281</v>
      </c>
      <c r="G149" s="169"/>
      <c r="H149" s="169"/>
      <c r="I149" s="172"/>
      <c r="J149" s="183">
        <f>BK149</f>
        <v>0</v>
      </c>
      <c r="K149" s="169"/>
      <c r="L149" s="174"/>
      <c r="M149" s="175"/>
      <c r="N149" s="176"/>
      <c r="O149" s="176"/>
      <c r="P149" s="177">
        <f>P150</f>
        <v>0</v>
      </c>
      <c r="Q149" s="176"/>
      <c r="R149" s="177">
        <f>R150</f>
        <v>0</v>
      </c>
      <c r="S149" s="176"/>
      <c r="T149" s="178">
        <f>T150</f>
        <v>0</v>
      </c>
      <c r="AR149" s="179" t="s">
        <v>86</v>
      </c>
      <c r="AT149" s="180" t="s">
        <v>77</v>
      </c>
      <c r="AU149" s="180" t="s">
        <v>86</v>
      </c>
      <c r="AY149" s="179" t="s">
        <v>170</v>
      </c>
      <c r="BK149" s="181">
        <f>BK150</f>
        <v>0</v>
      </c>
    </row>
    <row r="150" spans="1:65" s="2" customFormat="1" ht="24.2" customHeight="1">
      <c r="A150" s="31"/>
      <c r="B150" s="32"/>
      <c r="C150" s="184" t="s">
        <v>245</v>
      </c>
      <c r="D150" s="184" t="s">
        <v>172</v>
      </c>
      <c r="E150" s="185" t="s">
        <v>283</v>
      </c>
      <c r="F150" s="186" t="s">
        <v>284</v>
      </c>
      <c r="G150" s="187" t="s">
        <v>191</v>
      </c>
      <c r="H150" s="188">
        <v>8.952</v>
      </c>
      <c r="I150" s="189"/>
      <c r="J150" s="190">
        <f>ROUND(I150*H150,2)</f>
        <v>0</v>
      </c>
      <c r="K150" s="191"/>
      <c r="L150" s="36"/>
      <c r="M150" s="192" t="s">
        <v>1</v>
      </c>
      <c r="N150" s="193" t="s">
        <v>43</v>
      </c>
      <c r="O150" s="68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4" t="s">
        <v>86</v>
      </c>
      <c r="BK150" s="197">
        <f>ROUND(I150*H150,2)</f>
        <v>0</v>
      </c>
      <c r="BL150" s="14" t="s">
        <v>176</v>
      </c>
      <c r="BM150" s="196" t="s">
        <v>335</v>
      </c>
    </row>
    <row r="151" spans="1:65" s="12" customFormat="1" ht="25.9" customHeight="1">
      <c r="B151" s="168"/>
      <c r="C151" s="169"/>
      <c r="D151" s="170" t="s">
        <v>77</v>
      </c>
      <c r="E151" s="171" t="s">
        <v>336</v>
      </c>
      <c r="F151" s="171" t="s">
        <v>337</v>
      </c>
      <c r="G151" s="169"/>
      <c r="H151" s="169"/>
      <c r="I151" s="172"/>
      <c r="J151" s="173">
        <f>BK151</f>
        <v>0</v>
      </c>
      <c r="K151" s="169"/>
      <c r="L151" s="174"/>
      <c r="M151" s="175"/>
      <c r="N151" s="176"/>
      <c r="O151" s="176"/>
      <c r="P151" s="177">
        <f>SUM(P152:P153)</f>
        <v>0</v>
      </c>
      <c r="Q151" s="176"/>
      <c r="R151" s="177">
        <f>SUM(R152:R153)</f>
        <v>0</v>
      </c>
      <c r="S151" s="176"/>
      <c r="T151" s="178">
        <f>SUM(T152:T153)</f>
        <v>0</v>
      </c>
      <c r="AR151" s="179" t="s">
        <v>88</v>
      </c>
      <c r="AT151" s="180" t="s">
        <v>77</v>
      </c>
      <c r="AU151" s="180" t="s">
        <v>78</v>
      </c>
      <c r="AY151" s="179" t="s">
        <v>170</v>
      </c>
      <c r="BK151" s="181">
        <f>SUM(BK152:BK153)</f>
        <v>0</v>
      </c>
    </row>
    <row r="152" spans="1:65" s="2" customFormat="1" ht="24.2" customHeight="1">
      <c r="A152" s="31"/>
      <c r="B152" s="32"/>
      <c r="C152" s="184" t="s">
        <v>249</v>
      </c>
      <c r="D152" s="184" t="s">
        <v>172</v>
      </c>
      <c r="E152" s="185" t="s">
        <v>338</v>
      </c>
      <c r="F152" s="186" t="s">
        <v>339</v>
      </c>
      <c r="G152" s="187" t="s">
        <v>260</v>
      </c>
      <c r="H152" s="188">
        <v>4</v>
      </c>
      <c r="I152" s="189"/>
      <c r="J152" s="190">
        <f>ROUND(I152*H152,2)</f>
        <v>0</v>
      </c>
      <c r="K152" s="191"/>
      <c r="L152" s="36"/>
      <c r="M152" s="192" t="s">
        <v>1</v>
      </c>
      <c r="N152" s="193" t="s">
        <v>43</v>
      </c>
      <c r="O152" s="68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241</v>
      </c>
      <c r="AT152" s="196" t="s">
        <v>172</v>
      </c>
      <c r="AU152" s="196" t="s">
        <v>86</v>
      </c>
      <c r="AY152" s="14" t="s">
        <v>170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4" t="s">
        <v>86</v>
      </c>
      <c r="BK152" s="197">
        <f>ROUND(I152*H152,2)</f>
        <v>0</v>
      </c>
      <c r="BL152" s="14" t="s">
        <v>241</v>
      </c>
      <c r="BM152" s="196" t="s">
        <v>340</v>
      </c>
    </row>
    <row r="153" spans="1:65" s="2" customFormat="1" ht="24.2" customHeight="1">
      <c r="A153" s="31"/>
      <c r="B153" s="32"/>
      <c r="C153" s="184" t="s">
        <v>253</v>
      </c>
      <c r="D153" s="184" t="s">
        <v>172</v>
      </c>
      <c r="E153" s="185" t="s">
        <v>341</v>
      </c>
      <c r="F153" s="186" t="s">
        <v>342</v>
      </c>
      <c r="G153" s="187" t="s">
        <v>260</v>
      </c>
      <c r="H153" s="188">
        <v>1</v>
      </c>
      <c r="I153" s="189"/>
      <c r="J153" s="190">
        <f>ROUND(I153*H153,2)</f>
        <v>0</v>
      </c>
      <c r="K153" s="191"/>
      <c r="L153" s="36"/>
      <c r="M153" s="192" t="s">
        <v>1</v>
      </c>
      <c r="N153" s="193" t="s">
        <v>43</v>
      </c>
      <c r="O153" s="68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241</v>
      </c>
      <c r="AT153" s="196" t="s">
        <v>172</v>
      </c>
      <c r="AU153" s="196" t="s">
        <v>86</v>
      </c>
      <c r="AY153" s="14" t="s">
        <v>170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4" t="s">
        <v>86</v>
      </c>
      <c r="BK153" s="197">
        <f>ROUND(I153*H153,2)</f>
        <v>0</v>
      </c>
      <c r="BL153" s="14" t="s">
        <v>241</v>
      </c>
      <c r="BM153" s="196" t="s">
        <v>343</v>
      </c>
    </row>
    <row r="154" spans="1:65" s="12" customFormat="1" ht="25.9" customHeight="1">
      <c r="B154" s="168"/>
      <c r="C154" s="169"/>
      <c r="D154" s="170" t="s">
        <v>77</v>
      </c>
      <c r="E154" s="171" t="s">
        <v>286</v>
      </c>
      <c r="F154" s="171" t="s">
        <v>287</v>
      </c>
      <c r="G154" s="169"/>
      <c r="H154" s="169"/>
      <c r="I154" s="172"/>
      <c r="J154" s="173">
        <f>BK154</f>
        <v>0</v>
      </c>
      <c r="K154" s="169"/>
      <c r="L154" s="174"/>
      <c r="M154" s="175"/>
      <c r="N154" s="176"/>
      <c r="O154" s="176"/>
      <c r="P154" s="177">
        <f>P155</f>
        <v>0</v>
      </c>
      <c r="Q154" s="176"/>
      <c r="R154" s="177">
        <f>R155</f>
        <v>0</v>
      </c>
      <c r="S154" s="176"/>
      <c r="T154" s="178">
        <f>T155</f>
        <v>0</v>
      </c>
      <c r="AR154" s="179" t="s">
        <v>188</v>
      </c>
      <c r="AT154" s="180" t="s">
        <v>77</v>
      </c>
      <c r="AU154" s="180" t="s">
        <v>78</v>
      </c>
      <c r="AY154" s="179" t="s">
        <v>170</v>
      </c>
      <c r="BK154" s="181">
        <f>BK155</f>
        <v>0</v>
      </c>
    </row>
    <row r="155" spans="1:65" s="12" customFormat="1" ht="22.9" customHeight="1">
      <c r="B155" s="168"/>
      <c r="C155" s="169"/>
      <c r="D155" s="170" t="s">
        <v>77</v>
      </c>
      <c r="E155" s="182" t="s">
        <v>288</v>
      </c>
      <c r="F155" s="182" t="s">
        <v>289</v>
      </c>
      <c r="G155" s="169"/>
      <c r="H155" s="169"/>
      <c r="I155" s="172"/>
      <c r="J155" s="183">
        <f>BK155</f>
        <v>0</v>
      </c>
      <c r="K155" s="169"/>
      <c r="L155" s="174"/>
      <c r="M155" s="175"/>
      <c r="N155" s="176"/>
      <c r="O155" s="176"/>
      <c r="P155" s="177">
        <f>SUM(P156:P161)</f>
        <v>0</v>
      </c>
      <c r="Q155" s="176"/>
      <c r="R155" s="177">
        <f>SUM(R156:R161)</f>
        <v>0</v>
      </c>
      <c r="S155" s="176"/>
      <c r="T155" s="178">
        <f>SUM(T156:T161)</f>
        <v>0</v>
      </c>
      <c r="AR155" s="179" t="s">
        <v>188</v>
      </c>
      <c r="AT155" s="180" t="s">
        <v>77</v>
      </c>
      <c r="AU155" s="180" t="s">
        <v>86</v>
      </c>
      <c r="AY155" s="179" t="s">
        <v>170</v>
      </c>
      <c r="BK155" s="181">
        <f>SUM(BK156:BK161)</f>
        <v>0</v>
      </c>
    </row>
    <row r="156" spans="1:65" s="2" customFormat="1" ht="62.65" customHeight="1">
      <c r="A156" s="31"/>
      <c r="B156" s="32"/>
      <c r="C156" s="184" t="s">
        <v>257</v>
      </c>
      <c r="D156" s="184" t="s">
        <v>172</v>
      </c>
      <c r="E156" s="185" t="s">
        <v>291</v>
      </c>
      <c r="F156" s="186" t="s">
        <v>292</v>
      </c>
      <c r="G156" s="187" t="s">
        <v>264</v>
      </c>
      <c r="H156" s="188">
        <v>1</v>
      </c>
      <c r="I156" s="189"/>
      <c r="J156" s="190">
        <f t="shared" ref="J156:J161" si="0">ROUND(I156*H156,2)</f>
        <v>0</v>
      </c>
      <c r="K156" s="191"/>
      <c r="L156" s="36"/>
      <c r="M156" s="192" t="s">
        <v>1</v>
      </c>
      <c r="N156" s="193" t="s">
        <v>43</v>
      </c>
      <c r="O156" s="68"/>
      <c r="P156" s="194">
        <f t="shared" ref="P156:P161" si="1">O156*H156</f>
        <v>0</v>
      </c>
      <c r="Q156" s="194">
        <v>0</v>
      </c>
      <c r="R156" s="194">
        <f t="shared" ref="R156:R161" si="2">Q156*H156</f>
        <v>0</v>
      </c>
      <c r="S156" s="194">
        <v>0</v>
      </c>
      <c r="T156" s="195">
        <f t="shared" ref="T156:T161" si="3"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293</v>
      </c>
      <c r="AT156" s="196" t="s">
        <v>172</v>
      </c>
      <c r="AU156" s="196" t="s">
        <v>88</v>
      </c>
      <c r="AY156" s="14" t="s">
        <v>170</v>
      </c>
      <c r="BE156" s="197">
        <f t="shared" ref="BE156:BE161" si="4">IF(N156="základní",J156,0)</f>
        <v>0</v>
      </c>
      <c r="BF156" s="197">
        <f t="shared" ref="BF156:BF161" si="5">IF(N156="snížená",J156,0)</f>
        <v>0</v>
      </c>
      <c r="BG156" s="197">
        <f t="shared" ref="BG156:BG161" si="6">IF(N156="zákl. přenesená",J156,0)</f>
        <v>0</v>
      </c>
      <c r="BH156" s="197">
        <f t="shared" ref="BH156:BH161" si="7">IF(N156="sníž. přenesená",J156,0)</f>
        <v>0</v>
      </c>
      <c r="BI156" s="197">
        <f t="shared" ref="BI156:BI161" si="8">IF(N156="nulová",J156,0)</f>
        <v>0</v>
      </c>
      <c r="BJ156" s="14" t="s">
        <v>86</v>
      </c>
      <c r="BK156" s="197">
        <f t="shared" ref="BK156:BK161" si="9">ROUND(I156*H156,2)</f>
        <v>0</v>
      </c>
      <c r="BL156" s="14" t="s">
        <v>293</v>
      </c>
      <c r="BM156" s="196" t="s">
        <v>344</v>
      </c>
    </row>
    <row r="157" spans="1:65" s="2" customFormat="1" ht="57.75" customHeight="1">
      <c r="A157" s="31"/>
      <c r="B157" s="32"/>
      <c r="C157" s="184" t="s">
        <v>7</v>
      </c>
      <c r="D157" s="184" t="s">
        <v>172</v>
      </c>
      <c r="E157" s="185" t="s">
        <v>296</v>
      </c>
      <c r="F157" s="186" t="s">
        <v>297</v>
      </c>
      <c r="G157" s="187" t="s">
        <v>264</v>
      </c>
      <c r="H157" s="188">
        <v>1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43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293</v>
      </c>
      <c r="AT157" s="196" t="s">
        <v>172</v>
      </c>
      <c r="AU157" s="196" t="s">
        <v>88</v>
      </c>
      <c r="AY157" s="14" t="s">
        <v>170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86</v>
      </c>
      <c r="BK157" s="197">
        <f t="shared" si="9"/>
        <v>0</v>
      </c>
      <c r="BL157" s="14" t="s">
        <v>293</v>
      </c>
      <c r="BM157" s="196" t="s">
        <v>345</v>
      </c>
    </row>
    <row r="158" spans="1:65" s="2" customFormat="1" ht="37.9" customHeight="1">
      <c r="A158" s="31"/>
      <c r="B158" s="32"/>
      <c r="C158" s="184" t="s">
        <v>268</v>
      </c>
      <c r="D158" s="184" t="s">
        <v>172</v>
      </c>
      <c r="E158" s="185" t="s">
        <v>300</v>
      </c>
      <c r="F158" s="186" t="s">
        <v>301</v>
      </c>
      <c r="G158" s="187" t="s">
        <v>264</v>
      </c>
      <c r="H158" s="188">
        <v>1</v>
      </c>
      <c r="I158" s="189"/>
      <c r="J158" s="190">
        <f t="shared" si="0"/>
        <v>0</v>
      </c>
      <c r="K158" s="191"/>
      <c r="L158" s="36"/>
      <c r="M158" s="192" t="s">
        <v>1</v>
      </c>
      <c r="N158" s="193" t="s">
        <v>43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293</v>
      </c>
      <c r="AT158" s="196" t="s">
        <v>172</v>
      </c>
      <c r="AU158" s="196" t="s">
        <v>88</v>
      </c>
      <c r="AY158" s="14" t="s">
        <v>170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86</v>
      </c>
      <c r="BK158" s="197">
        <f t="shared" si="9"/>
        <v>0</v>
      </c>
      <c r="BL158" s="14" t="s">
        <v>293</v>
      </c>
      <c r="BM158" s="196" t="s">
        <v>346</v>
      </c>
    </row>
    <row r="159" spans="1:65" s="2" customFormat="1" ht="37.9" customHeight="1">
      <c r="A159" s="31"/>
      <c r="B159" s="32"/>
      <c r="C159" s="184" t="s">
        <v>272</v>
      </c>
      <c r="D159" s="184" t="s">
        <v>172</v>
      </c>
      <c r="E159" s="185" t="s">
        <v>304</v>
      </c>
      <c r="F159" s="186" t="s">
        <v>305</v>
      </c>
      <c r="G159" s="187" t="s">
        <v>264</v>
      </c>
      <c r="H159" s="188">
        <v>1</v>
      </c>
      <c r="I159" s="189"/>
      <c r="J159" s="190">
        <f t="shared" si="0"/>
        <v>0</v>
      </c>
      <c r="K159" s="191"/>
      <c r="L159" s="36"/>
      <c r="M159" s="192" t="s">
        <v>1</v>
      </c>
      <c r="N159" s="193" t="s">
        <v>43</v>
      </c>
      <c r="O159" s="68"/>
      <c r="P159" s="194">
        <f t="shared" si="1"/>
        <v>0</v>
      </c>
      <c r="Q159" s="194">
        <v>0</v>
      </c>
      <c r="R159" s="194">
        <f t="shared" si="2"/>
        <v>0</v>
      </c>
      <c r="S159" s="194">
        <v>0</v>
      </c>
      <c r="T159" s="195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293</v>
      </c>
      <c r="AT159" s="196" t="s">
        <v>172</v>
      </c>
      <c r="AU159" s="196" t="s">
        <v>88</v>
      </c>
      <c r="AY159" s="14" t="s">
        <v>170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86</v>
      </c>
      <c r="BK159" s="197">
        <f t="shared" si="9"/>
        <v>0</v>
      </c>
      <c r="BL159" s="14" t="s">
        <v>293</v>
      </c>
      <c r="BM159" s="196" t="s">
        <v>347</v>
      </c>
    </row>
    <row r="160" spans="1:65" s="2" customFormat="1" ht="24.2" customHeight="1">
      <c r="A160" s="31"/>
      <c r="B160" s="32"/>
      <c r="C160" s="184" t="s">
        <v>276</v>
      </c>
      <c r="D160" s="184" t="s">
        <v>172</v>
      </c>
      <c r="E160" s="185" t="s">
        <v>308</v>
      </c>
      <c r="F160" s="186" t="s">
        <v>309</v>
      </c>
      <c r="G160" s="187" t="s">
        <v>264</v>
      </c>
      <c r="H160" s="188">
        <v>1</v>
      </c>
      <c r="I160" s="189"/>
      <c r="J160" s="190">
        <f t="shared" si="0"/>
        <v>0</v>
      </c>
      <c r="K160" s="191"/>
      <c r="L160" s="36"/>
      <c r="M160" s="192" t="s">
        <v>1</v>
      </c>
      <c r="N160" s="193" t="s">
        <v>43</v>
      </c>
      <c r="O160" s="68"/>
      <c r="P160" s="194">
        <f t="shared" si="1"/>
        <v>0</v>
      </c>
      <c r="Q160" s="194">
        <v>0</v>
      </c>
      <c r="R160" s="194">
        <f t="shared" si="2"/>
        <v>0</v>
      </c>
      <c r="S160" s="194">
        <v>0</v>
      </c>
      <c r="T160" s="195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293</v>
      </c>
      <c r="AT160" s="196" t="s">
        <v>172</v>
      </c>
      <c r="AU160" s="196" t="s">
        <v>88</v>
      </c>
      <c r="AY160" s="14" t="s">
        <v>170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86</v>
      </c>
      <c r="BK160" s="197">
        <f t="shared" si="9"/>
        <v>0</v>
      </c>
      <c r="BL160" s="14" t="s">
        <v>293</v>
      </c>
      <c r="BM160" s="196" t="s">
        <v>348</v>
      </c>
    </row>
    <row r="161" spans="1:65" s="2" customFormat="1" ht="14.45" customHeight="1">
      <c r="A161" s="31"/>
      <c r="B161" s="32"/>
      <c r="C161" s="184" t="s">
        <v>282</v>
      </c>
      <c r="D161" s="184" t="s">
        <v>172</v>
      </c>
      <c r="E161" s="185" t="s">
        <v>312</v>
      </c>
      <c r="F161" s="186" t="s">
        <v>313</v>
      </c>
      <c r="G161" s="187" t="s">
        <v>264</v>
      </c>
      <c r="H161" s="188">
        <v>1</v>
      </c>
      <c r="I161" s="189"/>
      <c r="J161" s="190">
        <f t="shared" si="0"/>
        <v>0</v>
      </c>
      <c r="K161" s="191"/>
      <c r="L161" s="36"/>
      <c r="M161" s="209" t="s">
        <v>1</v>
      </c>
      <c r="N161" s="210" t="s">
        <v>43</v>
      </c>
      <c r="O161" s="211"/>
      <c r="P161" s="212">
        <f t="shared" si="1"/>
        <v>0</v>
      </c>
      <c r="Q161" s="212">
        <v>0</v>
      </c>
      <c r="R161" s="212">
        <f t="shared" si="2"/>
        <v>0</v>
      </c>
      <c r="S161" s="212">
        <v>0</v>
      </c>
      <c r="T161" s="213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293</v>
      </c>
      <c r="AT161" s="196" t="s">
        <v>172</v>
      </c>
      <c r="AU161" s="196" t="s">
        <v>88</v>
      </c>
      <c r="AY161" s="14" t="s">
        <v>170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86</v>
      </c>
      <c r="BK161" s="197">
        <f t="shared" si="9"/>
        <v>0</v>
      </c>
      <c r="BL161" s="14" t="s">
        <v>293</v>
      </c>
      <c r="BM161" s="196" t="s">
        <v>349</v>
      </c>
    </row>
    <row r="162" spans="1:65" s="2" customFormat="1" ht="6.95" customHeight="1">
      <c r="A162" s="3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36"/>
      <c r="M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</row>
  </sheetData>
  <sheetProtection algorithmName="SHA-512" hashValue="FFbdr5TWwnGbH+SM1vhUE2tX/KFU1gsgVFOx6FbULAKaxrwkORsR0nWJTHrfNEEqoPWr/HI/StihALKYclI45w==" saltValue="NtF2ZQ7seyAjne27QjMHjux9NNcR/A7cQE1HEgqtqK2MSmgJthhgDa/O8gz4nkFAn7JsXyMxdgh6xGTyTJzsfg==" spinCount="100000" sheet="1" objects="1" scenarios="1" formatColumns="0" formatRows="0" autoFilter="0"/>
  <autoFilter ref="C125:K16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94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350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ROUND((SUM(BE124:BE187)),  2)</f>
        <v>0</v>
      </c>
      <c r="G33" s="31"/>
      <c r="H33" s="31"/>
      <c r="I33" s="121">
        <v>0.21</v>
      </c>
      <c r="J33" s="120">
        <f>ROUND(((SUM(BE124:BE187))*I33),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ROUND((SUM(BF124:BF187)),  2)</f>
        <v>0</v>
      </c>
      <c r="G34" s="31"/>
      <c r="H34" s="31"/>
      <c r="I34" s="121">
        <v>0.15</v>
      </c>
      <c r="J34" s="120">
        <f>ROUND(((SUM(BF124:BF187))*I34),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ROUND((SUM(BG124:BG187)),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ROUND((SUM(BH124:BH187)),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ROUND((SUM(BI124:BI187)),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02a - Komunikace - III.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J125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J126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149</v>
      </c>
      <c r="E99" s="153"/>
      <c r="F99" s="153"/>
      <c r="G99" s="153"/>
      <c r="H99" s="153"/>
      <c r="I99" s="153"/>
      <c r="J99" s="154">
        <f>J140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150</v>
      </c>
      <c r="E100" s="153"/>
      <c r="F100" s="153"/>
      <c r="G100" s="153"/>
      <c r="H100" s="153"/>
      <c r="I100" s="153"/>
      <c r="J100" s="154">
        <f>J152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151</v>
      </c>
      <c r="E101" s="153"/>
      <c r="F101" s="153"/>
      <c r="G101" s="153"/>
      <c r="H101" s="153"/>
      <c r="I101" s="153"/>
      <c r="J101" s="154">
        <f>J167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152</v>
      </c>
      <c r="E102" s="153"/>
      <c r="F102" s="153"/>
      <c r="G102" s="153"/>
      <c r="H102" s="153"/>
      <c r="I102" s="153"/>
      <c r="J102" s="154">
        <f>J173</f>
        <v>0</v>
      </c>
      <c r="K102" s="151"/>
      <c r="L102" s="155"/>
    </row>
    <row r="103" spans="1:31" s="9" customFormat="1" ht="24.95" customHeight="1">
      <c r="B103" s="144"/>
      <c r="C103" s="145"/>
      <c r="D103" s="146" t="s">
        <v>153</v>
      </c>
      <c r="E103" s="147"/>
      <c r="F103" s="147"/>
      <c r="G103" s="147"/>
      <c r="H103" s="147"/>
      <c r="I103" s="147"/>
      <c r="J103" s="148">
        <f>J175</f>
        <v>0</v>
      </c>
      <c r="K103" s="145"/>
      <c r="L103" s="149"/>
    </row>
    <row r="104" spans="1:31" s="10" customFormat="1" ht="19.899999999999999" customHeight="1">
      <c r="B104" s="150"/>
      <c r="C104" s="151"/>
      <c r="D104" s="152" t="s">
        <v>154</v>
      </c>
      <c r="E104" s="153"/>
      <c r="F104" s="153"/>
      <c r="G104" s="153"/>
      <c r="H104" s="153"/>
      <c r="I104" s="153"/>
      <c r="J104" s="154">
        <f>J176</f>
        <v>0</v>
      </c>
      <c r="K104" s="151"/>
      <c r="L104" s="155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155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62" t="str">
        <f>E7</f>
        <v>Revitalizace sídliště Šumavská - Pod Vodojemem - III. a IV. Etapa</v>
      </c>
      <c r="F114" s="263"/>
      <c r="G114" s="263"/>
      <c r="H114" s="26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138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18" t="str">
        <f>E9</f>
        <v>02a - Komunikace - III. etapa</v>
      </c>
      <c r="F116" s="264"/>
      <c r="G116" s="264"/>
      <c r="H116" s="264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 xml:space="preserve"> </v>
      </c>
      <c r="G118" s="33"/>
      <c r="H118" s="33"/>
      <c r="I118" s="26" t="s">
        <v>22</v>
      </c>
      <c r="J118" s="63" t="str">
        <f>IF(J12="","",J12)</f>
        <v>2. 11. 2021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E15</f>
        <v>město Horažďovice</v>
      </c>
      <c r="G120" s="33"/>
      <c r="H120" s="33"/>
      <c r="I120" s="26" t="s">
        <v>32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30</v>
      </c>
      <c r="D121" s="33"/>
      <c r="E121" s="33"/>
      <c r="F121" s="24" t="str">
        <f>IF(E18="","",E18)</f>
        <v>Vyplň údaj</v>
      </c>
      <c r="G121" s="33"/>
      <c r="H121" s="33"/>
      <c r="I121" s="26" t="s">
        <v>35</v>
      </c>
      <c r="J121" s="29" t="str">
        <f>E24</f>
        <v>Pavel Matoušek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56"/>
      <c r="B123" s="157"/>
      <c r="C123" s="158" t="s">
        <v>156</v>
      </c>
      <c r="D123" s="159" t="s">
        <v>63</v>
      </c>
      <c r="E123" s="159" t="s">
        <v>59</v>
      </c>
      <c r="F123" s="159" t="s">
        <v>60</v>
      </c>
      <c r="G123" s="159" t="s">
        <v>157</v>
      </c>
      <c r="H123" s="159" t="s">
        <v>158</v>
      </c>
      <c r="I123" s="159" t="s">
        <v>159</v>
      </c>
      <c r="J123" s="160" t="s">
        <v>142</v>
      </c>
      <c r="K123" s="161" t="s">
        <v>160</v>
      </c>
      <c r="L123" s="162"/>
      <c r="M123" s="72" t="s">
        <v>1</v>
      </c>
      <c r="N123" s="73" t="s">
        <v>42</v>
      </c>
      <c r="O123" s="73" t="s">
        <v>161</v>
      </c>
      <c r="P123" s="73" t="s">
        <v>162</v>
      </c>
      <c r="Q123" s="73" t="s">
        <v>163</v>
      </c>
      <c r="R123" s="73" t="s">
        <v>164</v>
      </c>
      <c r="S123" s="73" t="s">
        <v>165</v>
      </c>
      <c r="T123" s="74" t="s">
        <v>166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pans="1:65" s="2" customFormat="1" ht="22.9" customHeight="1">
      <c r="A124" s="31"/>
      <c r="B124" s="32"/>
      <c r="C124" s="79" t="s">
        <v>167</v>
      </c>
      <c r="D124" s="33"/>
      <c r="E124" s="33"/>
      <c r="F124" s="33"/>
      <c r="G124" s="33"/>
      <c r="H124" s="33"/>
      <c r="I124" s="33"/>
      <c r="J124" s="163">
        <f>BK124</f>
        <v>0</v>
      </c>
      <c r="K124" s="33"/>
      <c r="L124" s="36"/>
      <c r="M124" s="75"/>
      <c r="N124" s="164"/>
      <c r="O124" s="76"/>
      <c r="P124" s="165">
        <f>P125+P175</f>
        <v>0</v>
      </c>
      <c r="Q124" s="76"/>
      <c r="R124" s="165">
        <f>R125+R175</f>
        <v>1028.2247832</v>
      </c>
      <c r="S124" s="76"/>
      <c r="T124" s="166">
        <f>T125+T175</f>
        <v>215.99697999999998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77</v>
      </c>
      <c r="AU124" s="14" t="s">
        <v>144</v>
      </c>
      <c r="BK124" s="167">
        <f>BK125+BK175</f>
        <v>0</v>
      </c>
    </row>
    <row r="125" spans="1:65" s="12" customFormat="1" ht="25.9" customHeight="1">
      <c r="B125" s="168"/>
      <c r="C125" s="169"/>
      <c r="D125" s="170" t="s">
        <v>77</v>
      </c>
      <c r="E125" s="171" t="s">
        <v>168</v>
      </c>
      <c r="F125" s="171" t="s">
        <v>169</v>
      </c>
      <c r="G125" s="169"/>
      <c r="H125" s="169"/>
      <c r="I125" s="172"/>
      <c r="J125" s="173">
        <f>BK125</f>
        <v>0</v>
      </c>
      <c r="K125" s="169"/>
      <c r="L125" s="174"/>
      <c r="M125" s="175"/>
      <c r="N125" s="176"/>
      <c r="O125" s="176"/>
      <c r="P125" s="177">
        <f>P126+P140+P152+P167+P173</f>
        <v>0</v>
      </c>
      <c r="Q125" s="176"/>
      <c r="R125" s="177">
        <f>R126+R140+R152+R167+R173</f>
        <v>1028.2247832</v>
      </c>
      <c r="S125" s="176"/>
      <c r="T125" s="178">
        <f>T126+T140+T152+T167+T173</f>
        <v>215.99697999999998</v>
      </c>
      <c r="AR125" s="179" t="s">
        <v>86</v>
      </c>
      <c r="AT125" s="180" t="s">
        <v>77</v>
      </c>
      <c r="AU125" s="180" t="s">
        <v>78</v>
      </c>
      <c r="AY125" s="179" t="s">
        <v>170</v>
      </c>
      <c r="BK125" s="181">
        <f>BK126+BK140+BK152+BK167+BK173</f>
        <v>0</v>
      </c>
    </row>
    <row r="126" spans="1:65" s="12" customFormat="1" ht="22.9" customHeight="1">
      <c r="B126" s="168"/>
      <c r="C126" s="169"/>
      <c r="D126" s="170" t="s">
        <v>77</v>
      </c>
      <c r="E126" s="182" t="s">
        <v>86</v>
      </c>
      <c r="F126" s="182" t="s">
        <v>171</v>
      </c>
      <c r="G126" s="169"/>
      <c r="H126" s="169"/>
      <c r="I126" s="172"/>
      <c r="J126" s="183">
        <f>BK126</f>
        <v>0</v>
      </c>
      <c r="K126" s="169"/>
      <c r="L126" s="174"/>
      <c r="M126" s="175"/>
      <c r="N126" s="176"/>
      <c r="O126" s="176"/>
      <c r="P126" s="177">
        <f>SUM(P127:P139)</f>
        <v>0</v>
      </c>
      <c r="Q126" s="176"/>
      <c r="R126" s="177">
        <f>SUM(R127:R139)</f>
        <v>0</v>
      </c>
      <c r="S126" s="176"/>
      <c r="T126" s="178">
        <f>SUM(T127:T139)</f>
        <v>215.99697999999998</v>
      </c>
      <c r="AR126" s="179" t="s">
        <v>86</v>
      </c>
      <c r="AT126" s="180" t="s">
        <v>77</v>
      </c>
      <c r="AU126" s="180" t="s">
        <v>86</v>
      </c>
      <c r="AY126" s="179" t="s">
        <v>170</v>
      </c>
      <c r="BK126" s="181">
        <f>SUM(BK127:BK139)</f>
        <v>0</v>
      </c>
    </row>
    <row r="127" spans="1:65" s="2" customFormat="1" ht="24.2" customHeight="1">
      <c r="A127" s="31"/>
      <c r="B127" s="32"/>
      <c r="C127" s="184" t="s">
        <v>86</v>
      </c>
      <c r="D127" s="184" t="s">
        <v>172</v>
      </c>
      <c r="E127" s="185" t="s">
        <v>351</v>
      </c>
      <c r="F127" s="186" t="s">
        <v>352</v>
      </c>
      <c r="G127" s="187" t="s">
        <v>196</v>
      </c>
      <c r="H127" s="188">
        <v>114.66</v>
      </c>
      <c r="I127" s="189"/>
      <c r="J127" s="190">
        <f t="shared" ref="J127:J139" si="0">ROUND(I127*H127,2)</f>
        <v>0</v>
      </c>
      <c r="K127" s="191"/>
      <c r="L127" s="36"/>
      <c r="M127" s="192" t="s">
        <v>1</v>
      </c>
      <c r="N127" s="193" t="s">
        <v>43</v>
      </c>
      <c r="O127" s="68"/>
      <c r="P127" s="194">
        <f t="shared" ref="P127:P139" si="1">O127*H127</f>
        <v>0</v>
      </c>
      <c r="Q127" s="194">
        <v>0</v>
      </c>
      <c r="R127" s="194">
        <f t="shared" ref="R127:R139" si="2">Q127*H127</f>
        <v>0</v>
      </c>
      <c r="S127" s="194">
        <v>0.17</v>
      </c>
      <c r="T127" s="195">
        <f t="shared" ref="T127:T139" si="3">S127*H127</f>
        <v>19.4922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176</v>
      </c>
      <c r="AT127" s="196" t="s">
        <v>172</v>
      </c>
      <c r="AU127" s="196" t="s">
        <v>88</v>
      </c>
      <c r="AY127" s="14" t="s">
        <v>170</v>
      </c>
      <c r="BE127" s="197">
        <f t="shared" ref="BE127:BE139" si="4">IF(N127="základní",J127,0)</f>
        <v>0</v>
      </c>
      <c r="BF127" s="197">
        <f t="shared" ref="BF127:BF139" si="5">IF(N127="snížená",J127,0)</f>
        <v>0</v>
      </c>
      <c r="BG127" s="197">
        <f t="shared" ref="BG127:BG139" si="6">IF(N127="zákl. přenesená",J127,0)</f>
        <v>0</v>
      </c>
      <c r="BH127" s="197">
        <f t="shared" ref="BH127:BH139" si="7">IF(N127="sníž. přenesená",J127,0)</f>
        <v>0</v>
      </c>
      <c r="BI127" s="197">
        <f t="shared" ref="BI127:BI139" si="8">IF(N127="nulová",J127,0)</f>
        <v>0</v>
      </c>
      <c r="BJ127" s="14" t="s">
        <v>86</v>
      </c>
      <c r="BK127" s="197">
        <f t="shared" ref="BK127:BK139" si="9">ROUND(I127*H127,2)</f>
        <v>0</v>
      </c>
      <c r="BL127" s="14" t="s">
        <v>176</v>
      </c>
      <c r="BM127" s="196" t="s">
        <v>353</v>
      </c>
    </row>
    <row r="128" spans="1:65" s="2" customFormat="1" ht="24.2" customHeight="1">
      <c r="A128" s="31"/>
      <c r="B128" s="32"/>
      <c r="C128" s="184" t="s">
        <v>88</v>
      </c>
      <c r="D128" s="184" t="s">
        <v>172</v>
      </c>
      <c r="E128" s="185" t="s">
        <v>354</v>
      </c>
      <c r="F128" s="186" t="s">
        <v>355</v>
      </c>
      <c r="G128" s="187" t="s">
        <v>196</v>
      </c>
      <c r="H128" s="188">
        <v>334.31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43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0.28999999999999998</v>
      </c>
      <c r="T128" s="195">
        <f t="shared" si="3"/>
        <v>96.9499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176</v>
      </c>
      <c r="AT128" s="196" t="s">
        <v>172</v>
      </c>
      <c r="AU128" s="196" t="s">
        <v>88</v>
      </c>
      <c r="AY128" s="14" t="s">
        <v>170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86</v>
      </c>
      <c r="BK128" s="197">
        <f t="shared" si="9"/>
        <v>0</v>
      </c>
      <c r="BL128" s="14" t="s">
        <v>176</v>
      </c>
      <c r="BM128" s="196" t="s">
        <v>356</v>
      </c>
    </row>
    <row r="129" spans="1:65" s="2" customFormat="1" ht="24.2" customHeight="1">
      <c r="A129" s="31"/>
      <c r="B129" s="32"/>
      <c r="C129" s="184" t="s">
        <v>181</v>
      </c>
      <c r="D129" s="184" t="s">
        <v>172</v>
      </c>
      <c r="E129" s="185" t="s">
        <v>357</v>
      </c>
      <c r="F129" s="186" t="s">
        <v>358</v>
      </c>
      <c r="G129" s="187" t="s">
        <v>196</v>
      </c>
      <c r="H129" s="188">
        <v>114.66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9.8000000000000004E-2</v>
      </c>
      <c r="T129" s="195">
        <f t="shared" si="3"/>
        <v>11.23668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86</v>
      </c>
      <c r="BK129" s="197">
        <f t="shared" si="9"/>
        <v>0</v>
      </c>
      <c r="BL129" s="14" t="s">
        <v>176</v>
      </c>
      <c r="BM129" s="196" t="s">
        <v>359</v>
      </c>
    </row>
    <row r="130" spans="1:65" s="2" customFormat="1" ht="24.2" customHeight="1">
      <c r="A130" s="31"/>
      <c r="B130" s="32"/>
      <c r="C130" s="184" t="s">
        <v>176</v>
      </c>
      <c r="D130" s="184" t="s">
        <v>172</v>
      </c>
      <c r="E130" s="185" t="s">
        <v>360</v>
      </c>
      <c r="F130" s="186" t="s">
        <v>361</v>
      </c>
      <c r="G130" s="187" t="s">
        <v>196</v>
      </c>
      <c r="H130" s="188">
        <v>334.31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0.22</v>
      </c>
      <c r="T130" s="195">
        <f t="shared" si="3"/>
        <v>73.548199999999994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362</v>
      </c>
    </row>
    <row r="131" spans="1:65" s="2" customFormat="1" ht="14.45" customHeight="1">
      <c r="A131" s="31"/>
      <c r="B131" s="32"/>
      <c r="C131" s="184" t="s">
        <v>188</v>
      </c>
      <c r="D131" s="184" t="s">
        <v>172</v>
      </c>
      <c r="E131" s="185" t="s">
        <v>363</v>
      </c>
      <c r="F131" s="186" t="s">
        <v>364</v>
      </c>
      <c r="G131" s="187" t="s">
        <v>217</v>
      </c>
      <c r="H131" s="188">
        <v>66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0.20499999999999999</v>
      </c>
      <c r="T131" s="195">
        <f t="shared" si="3"/>
        <v>13.53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365</v>
      </c>
    </row>
    <row r="132" spans="1:65" s="2" customFormat="1" ht="14.45" customHeight="1">
      <c r="A132" s="31"/>
      <c r="B132" s="32"/>
      <c r="C132" s="184" t="s">
        <v>193</v>
      </c>
      <c r="D132" s="184" t="s">
        <v>172</v>
      </c>
      <c r="E132" s="185" t="s">
        <v>366</v>
      </c>
      <c r="F132" s="186" t="s">
        <v>367</v>
      </c>
      <c r="G132" s="187" t="s">
        <v>217</v>
      </c>
      <c r="H132" s="188">
        <v>31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0.04</v>
      </c>
      <c r="T132" s="195">
        <f t="shared" si="3"/>
        <v>1.24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368</v>
      </c>
    </row>
    <row r="133" spans="1:65" s="2" customFormat="1" ht="24.2" customHeight="1">
      <c r="A133" s="31"/>
      <c r="B133" s="32"/>
      <c r="C133" s="184" t="s">
        <v>199</v>
      </c>
      <c r="D133" s="184" t="s">
        <v>172</v>
      </c>
      <c r="E133" s="185" t="s">
        <v>369</v>
      </c>
      <c r="F133" s="186" t="s">
        <v>370</v>
      </c>
      <c r="G133" s="187" t="s">
        <v>175</v>
      </c>
      <c r="H133" s="188">
        <v>603.51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371</v>
      </c>
    </row>
    <row r="134" spans="1:65" s="2" customFormat="1" ht="24.2" customHeight="1">
      <c r="A134" s="31"/>
      <c r="B134" s="32"/>
      <c r="C134" s="184" t="s">
        <v>204</v>
      </c>
      <c r="D134" s="184" t="s">
        <v>172</v>
      </c>
      <c r="E134" s="185" t="s">
        <v>178</v>
      </c>
      <c r="F134" s="186" t="s">
        <v>179</v>
      </c>
      <c r="G134" s="187" t="s">
        <v>175</v>
      </c>
      <c r="H134" s="188">
        <v>603.51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372</v>
      </c>
    </row>
    <row r="135" spans="1:65" s="2" customFormat="1" ht="24.2" customHeight="1">
      <c r="A135" s="31"/>
      <c r="B135" s="32"/>
      <c r="C135" s="184" t="s">
        <v>209</v>
      </c>
      <c r="D135" s="184" t="s">
        <v>172</v>
      </c>
      <c r="E135" s="185" t="s">
        <v>182</v>
      </c>
      <c r="F135" s="186" t="s">
        <v>183</v>
      </c>
      <c r="G135" s="187" t="s">
        <v>175</v>
      </c>
      <c r="H135" s="188">
        <v>10259.67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373</v>
      </c>
    </row>
    <row r="136" spans="1:65" s="2" customFormat="1" ht="14.45" customHeight="1">
      <c r="A136" s="31"/>
      <c r="B136" s="32"/>
      <c r="C136" s="184" t="s">
        <v>214</v>
      </c>
      <c r="D136" s="184" t="s">
        <v>172</v>
      </c>
      <c r="E136" s="185" t="s">
        <v>185</v>
      </c>
      <c r="F136" s="186" t="s">
        <v>186</v>
      </c>
      <c r="G136" s="187" t="s">
        <v>175</v>
      </c>
      <c r="H136" s="188">
        <v>603.51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374</v>
      </c>
    </row>
    <row r="137" spans="1:65" s="2" customFormat="1" ht="24.2" customHeight="1">
      <c r="A137" s="31"/>
      <c r="B137" s="32"/>
      <c r="C137" s="184" t="s">
        <v>219</v>
      </c>
      <c r="D137" s="184" t="s">
        <v>172</v>
      </c>
      <c r="E137" s="185" t="s">
        <v>189</v>
      </c>
      <c r="F137" s="186" t="s">
        <v>190</v>
      </c>
      <c r="G137" s="187" t="s">
        <v>191</v>
      </c>
      <c r="H137" s="188">
        <v>1056.1400000000001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375</v>
      </c>
    </row>
    <row r="138" spans="1:65" s="2" customFormat="1" ht="24.2" customHeight="1">
      <c r="A138" s="31"/>
      <c r="B138" s="32"/>
      <c r="C138" s="184" t="s">
        <v>225</v>
      </c>
      <c r="D138" s="184" t="s">
        <v>172</v>
      </c>
      <c r="E138" s="185" t="s">
        <v>376</v>
      </c>
      <c r="F138" s="186" t="s">
        <v>377</v>
      </c>
      <c r="G138" s="187" t="s">
        <v>175</v>
      </c>
      <c r="H138" s="188">
        <v>169.45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378</v>
      </c>
    </row>
    <row r="139" spans="1:65" s="2" customFormat="1" ht="14.45" customHeight="1">
      <c r="A139" s="31"/>
      <c r="B139" s="32"/>
      <c r="C139" s="184" t="s">
        <v>229</v>
      </c>
      <c r="D139" s="184" t="s">
        <v>172</v>
      </c>
      <c r="E139" s="185" t="s">
        <v>194</v>
      </c>
      <c r="F139" s="186" t="s">
        <v>195</v>
      </c>
      <c r="G139" s="187" t="s">
        <v>196</v>
      </c>
      <c r="H139" s="188">
        <v>1129.6400000000001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379</v>
      </c>
    </row>
    <row r="140" spans="1:65" s="12" customFormat="1" ht="22.9" customHeight="1">
      <c r="B140" s="168"/>
      <c r="C140" s="169"/>
      <c r="D140" s="170" t="s">
        <v>77</v>
      </c>
      <c r="E140" s="182" t="s">
        <v>188</v>
      </c>
      <c r="F140" s="182" t="s">
        <v>224</v>
      </c>
      <c r="G140" s="169"/>
      <c r="H140" s="169"/>
      <c r="I140" s="172"/>
      <c r="J140" s="183">
        <f>BK140</f>
        <v>0</v>
      </c>
      <c r="K140" s="169"/>
      <c r="L140" s="174"/>
      <c r="M140" s="175"/>
      <c r="N140" s="176"/>
      <c r="O140" s="176"/>
      <c r="P140" s="177">
        <f>SUM(P141:P151)</f>
        <v>0</v>
      </c>
      <c r="Q140" s="176"/>
      <c r="R140" s="177">
        <f>SUM(R141:R151)</f>
        <v>927.97959320000007</v>
      </c>
      <c r="S140" s="176"/>
      <c r="T140" s="178">
        <f>SUM(T141:T151)</f>
        <v>0</v>
      </c>
      <c r="AR140" s="179" t="s">
        <v>86</v>
      </c>
      <c r="AT140" s="180" t="s">
        <v>77</v>
      </c>
      <c r="AU140" s="180" t="s">
        <v>86</v>
      </c>
      <c r="AY140" s="179" t="s">
        <v>170</v>
      </c>
      <c r="BK140" s="181">
        <f>SUM(BK141:BK151)</f>
        <v>0</v>
      </c>
    </row>
    <row r="141" spans="1:65" s="2" customFormat="1" ht="14.45" customHeight="1">
      <c r="A141" s="31"/>
      <c r="B141" s="32"/>
      <c r="C141" s="184" t="s">
        <v>233</v>
      </c>
      <c r="D141" s="184" t="s">
        <v>172</v>
      </c>
      <c r="E141" s="185" t="s">
        <v>380</v>
      </c>
      <c r="F141" s="186" t="s">
        <v>381</v>
      </c>
      <c r="G141" s="187" t="s">
        <v>196</v>
      </c>
      <c r="H141" s="188">
        <v>1129.6400000000001</v>
      </c>
      <c r="I141" s="189"/>
      <c r="J141" s="190">
        <f t="shared" ref="J141:J151" si="10">ROUND(I141*H141,2)</f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ref="P141:P151" si="11">O141*H141</f>
        <v>0</v>
      </c>
      <c r="Q141" s="194">
        <v>0.27994000000000002</v>
      </c>
      <c r="R141" s="194">
        <f t="shared" ref="R141:R151" si="12">Q141*H141</f>
        <v>316.23142160000003</v>
      </c>
      <c r="S141" s="194">
        <v>0</v>
      </c>
      <c r="T141" s="195">
        <f t="shared" ref="T141:T151" si="13"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ref="BE141:BE151" si="14">IF(N141="základní",J141,0)</f>
        <v>0</v>
      </c>
      <c r="BF141" s="197">
        <f t="shared" ref="BF141:BF151" si="15">IF(N141="snížená",J141,0)</f>
        <v>0</v>
      </c>
      <c r="BG141" s="197">
        <f t="shared" ref="BG141:BG151" si="16">IF(N141="zákl. přenesená",J141,0)</f>
        <v>0</v>
      </c>
      <c r="BH141" s="197">
        <f t="shared" ref="BH141:BH151" si="17">IF(N141="sníž. přenesená",J141,0)</f>
        <v>0</v>
      </c>
      <c r="BI141" s="197">
        <f t="shared" ref="BI141:BI151" si="18">IF(N141="nulová",J141,0)</f>
        <v>0</v>
      </c>
      <c r="BJ141" s="14" t="s">
        <v>86</v>
      </c>
      <c r="BK141" s="197">
        <f t="shared" ref="BK141:BK151" si="19">ROUND(I141*H141,2)</f>
        <v>0</v>
      </c>
      <c r="BL141" s="14" t="s">
        <v>176</v>
      </c>
      <c r="BM141" s="196" t="s">
        <v>382</v>
      </c>
    </row>
    <row r="142" spans="1:65" s="2" customFormat="1" ht="24.2" customHeight="1">
      <c r="A142" s="31"/>
      <c r="B142" s="32"/>
      <c r="C142" s="184" t="s">
        <v>8</v>
      </c>
      <c r="D142" s="184" t="s">
        <v>172</v>
      </c>
      <c r="E142" s="185" t="s">
        <v>383</v>
      </c>
      <c r="F142" s="186" t="s">
        <v>384</v>
      </c>
      <c r="G142" s="187" t="s">
        <v>196</v>
      </c>
      <c r="H142" s="188">
        <v>874.5</v>
      </c>
      <c r="I142" s="189"/>
      <c r="J142" s="190">
        <f t="shared" si="1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1"/>
        <v>0</v>
      </c>
      <c r="Q142" s="194">
        <v>0.37190000000000001</v>
      </c>
      <c r="R142" s="194">
        <f t="shared" si="12"/>
        <v>325.22655000000003</v>
      </c>
      <c r="S142" s="194">
        <v>0</v>
      </c>
      <c r="T142" s="195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86</v>
      </c>
      <c r="BK142" s="197">
        <f t="shared" si="19"/>
        <v>0</v>
      </c>
      <c r="BL142" s="14" t="s">
        <v>176</v>
      </c>
      <c r="BM142" s="196" t="s">
        <v>385</v>
      </c>
    </row>
    <row r="143" spans="1:65" s="2" customFormat="1" ht="24.2" customHeight="1">
      <c r="A143" s="31"/>
      <c r="B143" s="32"/>
      <c r="C143" s="184" t="s">
        <v>241</v>
      </c>
      <c r="D143" s="184" t="s">
        <v>172</v>
      </c>
      <c r="E143" s="185" t="s">
        <v>386</v>
      </c>
      <c r="F143" s="186" t="s">
        <v>387</v>
      </c>
      <c r="G143" s="187" t="s">
        <v>196</v>
      </c>
      <c r="H143" s="188">
        <v>400.5</v>
      </c>
      <c r="I143" s="189"/>
      <c r="J143" s="190">
        <f t="shared" si="1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1"/>
        <v>0</v>
      </c>
      <c r="Q143" s="194">
        <v>5.6100000000000004E-3</v>
      </c>
      <c r="R143" s="194">
        <f t="shared" si="12"/>
        <v>2.2468050000000002</v>
      </c>
      <c r="S143" s="194">
        <v>0</v>
      </c>
      <c r="T143" s="195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86</v>
      </c>
      <c r="BK143" s="197">
        <f t="shared" si="19"/>
        <v>0</v>
      </c>
      <c r="BL143" s="14" t="s">
        <v>176</v>
      </c>
      <c r="BM143" s="196" t="s">
        <v>388</v>
      </c>
    </row>
    <row r="144" spans="1:65" s="2" customFormat="1" ht="14.45" customHeight="1">
      <c r="A144" s="31"/>
      <c r="B144" s="32"/>
      <c r="C144" s="184" t="s">
        <v>245</v>
      </c>
      <c r="D144" s="184" t="s">
        <v>172</v>
      </c>
      <c r="E144" s="185" t="s">
        <v>389</v>
      </c>
      <c r="F144" s="186" t="s">
        <v>390</v>
      </c>
      <c r="G144" s="187" t="s">
        <v>196</v>
      </c>
      <c r="H144" s="188">
        <v>400.5</v>
      </c>
      <c r="I144" s="189"/>
      <c r="J144" s="190">
        <f t="shared" si="1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1"/>
        <v>0</v>
      </c>
      <c r="Q144" s="194">
        <v>3.1E-4</v>
      </c>
      <c r="R144" s="194">
        <f t="shared" si="12"/>
        <v>0.124155</v>
      </c>
      <c r="S144" s="194">
        <v>0</v>
      </c>
      <c r="T144" s="195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86</v>
      </c>
      <c r="BK144" s="197">
        <f t="shared" si="19"/>
        <v>0</v>
      </c>
      <c r="BL144" s="14" t="s">
        <v>176</v>
      </c>
      <c r="BM144" s="196" t="s">
        <v>391</v>
      </c>
    </row>
    <row r="145" spans="1:65" s="2" customFormat="1" ht="24.2" customHeight="1">
      <c r="A145" s="31"/>
      <c r="B145" s="32"/>
      <c r="C145" s="184" t="s">
        <v>249</v>
      </c>
      <c r="D145" s="184" t="s">
        <v>172</v>
      </c>
      <c r="E145" s="185" t="s">
        <v>392</v>
      </c>
      <c r="F145" s="186" t="s">
        <v>393</v>
      </c>
      <c r="G145" s="187" t="s">
        <v>196</v>
      </c>
      <c r="H145" s="188">
        <v>400.5</v>
      </c>
      <c r="I145" s="189"/>
      <c r="J145" s="190">
        <f t="shared" si="1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1"/>
        <v>0</v>
      </c>
      <c r="Q145" s="194">
        <v>0.10373</v>
      </c>
      <c r="R145" s="194">
        <f t="shared" si="12"/>
        <v>41.543865000000004</v>
      </c>
      <c r="S145" s="194">
        <v>0</v>
      </c>
      <c r="T145" s="195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86</v>
      </c>
      <c r="BK145" s="197">
        <f t="shared" si="19"/>
        <v>0</v>
      </c>
      <c r="BL145" s="14" t="s">
        <v>176</v>
      </c>
      <c r="BM145" s="196" t="s">
        <v>394</v>
      </c>
    </row>
    <row r="146" spans="1:65" s="2" customFormat="1" ht="24.2" customHeight="1">
      <c r="A146" s="31"/>
      <c r="B146" s="32"/>
      <c r="C146" s="184" t="s">
        <v>253</v>
      </c>
      <c r="D146" s="184" t="s">
        <v>172</v>
      </c>
      <c r="E146" s="185" t="s">
        <v>395</v>
      </c>
      <c r="F146" s="186" t="s">
        <v>396</v>
      </c>
      <c r="G146" s="187" t="s">
        <v>196</v>
      </c>
      <c r="H146" s="188">
        <v>400.5</v>
      </c>
      <c r="I146" s="189"/>
      <c r="J146" s="190">
        <f t="shared" si="1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1"/>
        <v>0</v>
      </c>
      <c r="Q146" s="194">
        <v>0.15559000000000001</v>
      </c>
      <c r="R146" s="194">
        <f t="shared" si="12"/>
        <v>62.313794999999999</v>
      </c>
      <c r="S146" s="194">
        <v>0</v>
      </c>
      <c r="T146" s="195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86</v>
      </c>
      <c r="BK146" s="197">
        <f t="shared" si="19"/>
        <v>0</v>
      </c>
      <c r="BL146" s="14" t="s">
        <v>176</v>
      </c>
      <c r="BM146" s="196" t="s">
        <v>397</v>
      </c>
    </row>
    <row r="147" spans="1:65" s="2" customFormat="1" ht="24.2" customHeight="1">
      <c r="A147" s="31"/>
      <c r="B147" s="32"/>
      <c r="C147" s="184" t="s">
        <v>257</v>
      </c>
      <c r="D147" s="184" t="s">
        <v>172</v>
      </c>
      <c r="E147" s="185" t="s">
        <v>398</v>
      </c>
      <c r="F147" s="186" t="s">
        <v>399</v>
      </c>
      <c r="G147" s="187" t="s">
        <v>196</v>
      </c>
      <c r="H147" s="188">
        <v>193.8</v>
      </c>
      <c r="I147" s="189"/>
      <c r="J147" s="190">
        <f t="shared" si="1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1"/>
        <v>0</v>
      </c>
      <c r="Q147" s="194">
        <v>8.4250000000000005E-2</v>
      </c>
      <c r="R147" s="194">
        <f t="shared" si="12"/>
        <v>16.327650000000002</v>
      </c>
      <c r="S147" s="194">
        <v>0</v>
      </c>
      <c r="T147" s="195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86</v>
      </c>
      <c r="BK147" s="197">
        <f t="shared" si="19"/>
        <v>0</v>
      </c>
      <c r="BL147" s="14" t="s">
        <v>176</v>
      </c>
      <c r="BM147" s="196" t="s">
        <v>400</v>
      </c>
    </row>
    <row r="148" spans="1:65" s="2" customFormat="1" ht="14.45" customHeight="1">
      <c r="A148" s="31"/>
      <c r="B148" s="32"/>
      <c r="C148" s="198" t="s">
        <v>7</v>
      </c>
      <c r="D148" s="198" t="s">
        <v>210</v>
      </c>
      <c r="E148" s="199" t="s">
        <v>401</v>
      </c>
      <c r="F148" s="200" t="s">
        <v>402</v>
      </c>
      <c r="G148" s="201" t="s">
        <v>196</v>
      </c>
      <c r="H148" s="202">
        <v>204</v>
      </c>
      <c r="I148" s="203"/>
      <c r="J148" s="204">
        <f t="shared" si="10"/>
        <v>0</v>
      </c>
      <c r="K148" s="205"/>
      <c r="L148" s="206"/>
      <c r="M148" s="207" t="s">
        <v>1</v>
      </c>
      <c r="N148" s="208" t="s">
        <v>43</v>
      </c>
      <c r="O148" s="68"/>
      <c r="P148" s="194">
        <f t="shared" si="11"/>
        <v>0</v>
      </c>
      <c r="Q148" s="194">
        <v>0.121</v>
      </c>
      <c r="R148" s="194">
        <f t="shared" si="12"/>
        <v>24.683999999999997</v>
      </c>
      <c r="S148" s="194">
        <v>0</v>
      </c>
      <c r="T148" s="195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204</v>
      </c>
      <c r="AT148" s="196" t="s">
        <v>210</v>
      </c>
      <c r="AU148" s="196" t="s">
        <v>88</v>
      </c>
      <c r="AY148" s="14" t="s">
        <v>170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86</v>
      </c>
      <c r="BK148" s="197">
        <f t="shared" si="19"/>
        <v>0</v>
      </c>
      <c r="BL148" s="14" t="s">
        <v>176</v>
      </c>
      <c r="BM148" s="196" t="s">
        <v>403</v>
      </c>
    </row>
    <row r="149" spans="1:65" s="2" customFormat="1" ht="24.2" customHeight="1">
      <c r="A149" s="31"/>
      <c r="B149" s="32"/>
      <c r="C149" s="184" t="s">
        <v>268</v>
      </c>
      <c r="D149" s="184" t="s">
        <v>172</v>
      </c>
      <c r="E149" s="185" t="s">
        <v>404</v>
      </c>
      <c r="F149" s="186" t="s">
        <v>405</v>
      </c>
      <c r="G149" s="187" t="s">
        <v>196</v>
      </c>
      <c r="H149" s="188">
        <v>475.18</v>
      </c>
      <c r="I149" s="189"/>
      <c r="J149" s="190">
        <f t="shared" si="1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1"/>
        <v>0</v>
      </c>
      <c r="Q149" s="194">
        <v>0.10362</v>
      </c>
      <c r="R149" s="194">
        <f t="shared" si="12"/>
        <v>49.238151600000002</v>
      </c>
      <c r="S149" s="194">
        <v>0</v>
      </c>
      <c r="T149" s="195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14"/>
        <v>0</v>
      </c>
      <c r="BF149" s="197">
        <f t="shared" si="15"/>
        <v>0</v>
      </c>
      <c r="BG149" s="197">
        <f t="shared" si="16"/>
        <v>0</v>
      </c>
      <c r="BH149" s="197">
        <f t="shared" si="17"/>
        <v>0</v>
      </c>
      <c r="BI149" s="197">
        <f t="shared" si="18"/>
        <v>0</v>
      </c>
      <c r="BJ149" s="14" t="s">
        <v>86</v>
      </c>
      <c r="BK149" s="197">
        <f t="shared" si="19"/>
        <v>0</v>
      </c>
      <c r="BL149" s="14" t="s">
        <v>176</v>
      </c>
      <c r="BM149" s="196" t="s">
        <v>406</v>
      </c>
    </row>
    <row r="150" spans="1:65" s="2" customFormat="1" ht="14.45" customHeight="1">
      <c r="A150" s="31"/>
      <c r="B150" s="32"/>
      <c r="C150" s="198" t="s">
        <v>272</v>
      </c>
      <c r="D150" s="198" t="s">
        <v>210</v>
      </c>
      <c r="E150" s="199" t="s">
        <v>407</v>
      </c>
      <c r="F150" s="200" t="s">
        <v>408</v>
      </c>
      <c r="G150" s="201" t="s">
        <v>196</v>
      </c>
      <c r="H150" s="202">
        <v>498.9</v>
      </c>
      <c r="I150" s="203"/>
      <c r="J150" s="204">
        <f t="shared" si="10"/>
        <v>0</v>
      </c>
      <c r="K150" s="205"/>
      <c r="L150" s="206"/>
      <c r="M150" s="207" t="s">
        <v>1</v>
      </c>
      <c r="N150" s="208" t="s">
        <v>43</v>
      </c>
      <c r="O150" s="68"/>
      <c r="P150" s="194">
        <f t="shared" si="11"/>
        <v>0</v>
      </c>
      <c r="Q150" s="194">
        <v>0.18</v>
      </c>
      <c r="R150" s="194">
        <f t="shared" si="12"/>
        <v>89.801999999999992</v>
      </c>
      <c r="S150" s="194">
        <v>0</v>
      </c>
      <c r="T150" s="195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204</v>
      </c>
      <c r="AT150" s="196" t="s">
        <v>210</v>
      </c>
      <c r="AU150" s="196" t="s">
        <v>88</v>
      </c>
      <c r="AY150" s="14" t="s">
        <v>170</v>
      </c>
      <c r="BE150" s="197">
        <f t="shared" si="14"/>
        <v>0</v>
      </c>
      <c r="BF150" s="197">
        <f t="shared" si="15"/>
        <v>0</v>
      </c>
      <c r="BG150" s="197">
        <f t="shared" si="16"/>
        <v>0</v>
      </c>
      <c r="BH150" s="197">
        <f t="shared" si="17"/>
        <v>0</v>
      </c>
      <c r="BI150" s="197">
        <f t="shared" si="18"/>
        <v>0</v>
      </c>
      <c r="BJ150" s="14" t="s">
        <v>86</v>
      </c>
      <c r="BK150" s="197">
        <f t="shared" si="19"/>
        <v>0</v>
      </c>
      <c r="BL150" s="14" t="s">
        <v>176</v>
      </c>
      <c r="BM150" s="196" t="s">
        <v>409</v>
      </c>
    </row>
    <row r="151" spans="1:65" s="2" customFormat="1" ht="14.45" customHeight="1">
      <c r="A151" s="31"/>
      <c r="B151" s="32"/>
      <c r="C151" s="184" t="s">
        <v>276</v>
      </c>
      <c r="D151" s="184" t="s">
        <v>172</v>
      </c>
      <c r="E151" s="185" t="s">
        <v>410</v>
      </c>
      <c r="F151" s="186" t="s">
        <v>411</v>
      </c>
      <c r="G151" s="187" t="s">
        <v>217</v>
      </c>
      <c r="H151" s="188">
        <v>67</v>
      </c>
      <c r="I151" s="189"/>
      <c r="J151" s="190">
        <f t="shared" si="1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1"/>
        <v>0</v>
      </c>
      <c r="Q151" s="194">
        <v>3.5999999999999999E-3</v>
      </c>
      <c r="R151" s="194">
        <f t="shared" si="12"/>
        <v>0.2412</v>
      </c>
      <c r="S151" s="194">
        <v>0</v>
      </c>
      <c r="T151" s="195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86</v>
      </c>
      <c r="BK151" s="197">
        <f t="shared" si="19"/>
        <v>0</v>
      </c>
      <c r="BL151" s="14" t="s">
        <v>176</v>
      </c>
      <c r="BM151" s="196" t="s">
        <v>412</v>
      </c>
    </row>
    <row r="152" spans="1:65" s="12" customFormat="1" ht="22.9" customHeight="1">
      <c r="B152" s="168"/>
      <c r="C152" s="169"/>
      <c r="D152" s="170" t="s">
        <v>77</v>
      </c>
      <c r="E152" s="182" t="s">
        <v>209</v>
      </c>
      <c r="F152" s="182" t="s">
        <v>237</v>
      </c>
      <c r="G152" s="169"/>
      <c r="H152" s="169"/>
      <c r="I152" s="172"/>
      <c r="J152" s="183">
        <f>BK152</f>
        <v>0</v>
      </c>
      <c r="K152" s="169"/>
      <c r="L152" s="174"/>
      <c r="M152" s="175"/>
      <c r="N152" s="176"/>
      <c r="O152" s="176"/>
      <c r="P152" s="177">
        <f>SUM(P153:P166)</f>
        <v>0</v>
      </c>
      <c r="Q152" s="176"/>
      <c r="R152" s="177">
        <f>SUM(R153:R166)</f>
        <v>100.24519000000001</v>
      </c>
      <c r="S152" s="176"/>
      <c r="T152" s="178">
        <f>SUM(T153:T166)</f>
        <v>0</v>
      </c>
      <c r="AR152" s="179" t="s">
        <v>86</v>
      </c>
      <c r="AT152" s="180" t="s">
        <v>77</v>
      </c>
      <c r="AU152" s="180" t="s">
        <v>86</v>
      </c>
      <c r="AY152" s="179" t="s">
        <v>170</v>
      </c>
      <c r="BK152" s="181">
        <f>SUM(BK153:BK166)</f>
        <v>0</v>
      </c>
    </row>
    <row r="153" spans="1:65" s="2" customFormat="1" ht="24.2" customHeight="1">
      <c r="A153" s="31"/>
      <c r="B153" s="32"/>
      <c r="C153" s="184" t="s">
        <v>282</v>
      </c>
      <c r="D153" s="184" t="s">
        <v>172</v>
      </c>
      <c r="E153" s="185" t="s">
        <v>413</v>
      </c>
      <c r="F153" s="186" t="s">
        <v>414</v>
      </c>
      <c r="G153" s="187" t="s">
        <v>207</v>
      </c>
      <c r="H153" s="188">
        <v>7</v>
      </c>
      <c r="I153" s="189"/>
      <c r="J153" s="190">
        <f t="shared" ref="J153:J166" si="20">ROUND(I153*H153,2)</f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ref="P153:P166" si="21">O153*H153</f>
        <v>0</v>
      </c>
      <c r="Q153" s="194">
        <v>6.9999999999999999E-4</v>
      </c>
      <c r="R153" s="194">
        <f t="shared" ref="R153:R166" si="22">Q153*H153</f>
        <v>4.8999999999999998E-3</v>
      </c>
      <c r="S153" s="194">
        <v>0</v>
      </c>
      <c r="T153" s="195">
        <f t="shared" ref="T153:T166" si="23"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176</v>
      </c>
      <c r="AT153" s="196" t="s">
        <v>172</v>
      </c>
      <c r="AU153" s="196" t="s">
        <v>88</v>
      </c>
      <c r="AY153" s="14" t="s">
        <v>170</v>
      </c>
      <c r="BE153" s="197">
        <f t="shared" ref="BE153:BE166" si="24">IF(N153="základní",J153,0)</f>
        <v>0</v>
      </c>
      <c r="BF153" s="197">
        <f t="shared" ref="BF153:BF166" si="25">IF(N153="snížená",J153,0)</f>
        <v>0</v>
      </c>
      <c r="BG153" s="197">
        <f t="shared" ref="BG153:BG166" si="26">IF(N153="zákl. přenesená",J153,0)</f>
        <v>0</v>
      </c>
      <c r="BH153" s="197">
        <f t="shared" ref="BH153:BH166" si="27">IF(N153="sníž. přenesená",J153,0)</f>
        <v>0</v>
      </c>
      <c r="BI153" s="197">
        <f t="shared" ref="BI153:BI166" si="28">IF(N153="nulová",J153,0)</f>
        <v>0</v>
      </c>
      <c r="BJ153" s="14" t="s">
        <v>86</v>
      </c>
      <c r="BK153" s="197">
        <f t="shared" ref="BK153:BK166" si="29">ROUND(I153*H153,2)</f>
        <v>0</v>
      </c>
      <c r="BL153" s="14" t="s">
        <v>176</v>
      </c>
      <c r="BM153" s="196" t="s">
        <v>415</v>
      </c>
    </row>
    <row r="154" spans="1:65" s="2" customFormat="1" ht="24.2" customHeight="1">
      <c r="A154" s="31"/>
      <c r="B154" s="32"/>
      <c r="C154" s="198" t="s">
        <v>290</v>
      </c>
      <c r="D154" s="198" t="s">
        <v>210</v>
      </c>
      <c r="E154" s="199" t="s">
        <v>416</v>
      </c>
      <c r="F154" s="200" t="s">
        <v>417</v>
      </c>
      <c r="G154" s="201" t="s">
        <v>207</v>
      </c>
      <c r="H154" s="202">
        <v>4</v>
      </c>
      <c r="I154" s="203"/>
      <c r="J154" s="204">
        <f t="shared" si="20"/>
        <v>0</v>
      </c>
      <c r="K154" s="205"/>
      <c r="L154" s="206"/>
      <c r="M154" s="207" t="s">
        <v>1</v>
      </c>
      <c r="N154" s="208" t="s">
        <v>43</v>
      </c>
      <c r="O154" s="68"/>
      <c r="P154" s="194">
        <f t="shared" si="21"/>
        <v>0</v>
      </c>
      <c r="Q154" s="194">
        <v>3.5999999999999999E-3</v>
      </c>
      <c r="R154" s="194">
        <f t="shared" si="22"/>
        <v>1.44E-2</v>
      </c>
      <c r="S154" s="194">
        <v>0</v>
      </c>
      <c r="T154" s="195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204</v>
      </c>
      <c r="AT154" s="196" t="s">
        <v>210</v>
      </c>
      <c r="AU154" s="196" t="s">
        <v>88</v>
      </c>
      <c r="AY154" s="14" t="s">
        <v>170</v>
      </c>
      <c r="BE154" s="197">
        <f t="shared" si="24"/>
        <v>0</v>
      </c>
      <c r="BF154" s="197">
        <f t="shared" si="25"/>
        <v>0</v>
      </c>
      <c r="BG154" s="197">
        <f t="shared" si="26"/>
        <v>0</v>
      </c>
      <c r="BH154" s="197">
        <f t="shared" si="27"/>
        <v>0</v>
      </c>
      <c r="BI154" s="197">
        <f t="shared" si="28"/>
        <v>0</v>
      </c>
      <c r="BJ154" s="14" t="s">
        <v>86</v>
      </c>
      <c r="BK154" s="197">
        <f t="shared" si="29"/>
        <v>0</v>
      </c>
      <c r="BL154" s="14" t="s">
        <v>176</v>
      </c>
      <c r="BM154" s="196" t="s">
        <v>418</v>
      </c>
    </row>
    <row r="155" spans="1:65" s="2" customFormat="1" ht="24.2" customHeight="1">
      <c r="A155" s="31"/>
      <c r="B155" s="32"/>
      <c r="C155" s="198" t="s">
        <v>295</v>
      </c>
      <c r="D155" s="198" t="s">
        <v>210</v>
      </c>
      <c r="E155" s="199" t="s">
        <v>419</v>
      </c>
      <c r="F155" s="200" t="s">
        <v>420</v>
      </c>
      <c r="G155" s="201" t="s">
        <v>207</v>
      </c>
      <c r="H155" s="202">
        <v>3</v>
      </c>
      <c r="I155" s="203"/>
      <c r="J155" s="204">
        <f t="shared" si="20"/>
        <v>0</v>
      </c>
      <c r="K155" s="205"/>
      <c r="L155" s="206"/>
      <c r="M155" s="207" t="s">
        <v>1</v>
      </c>
      <c r="N155" s="208" t="s">
        <v>43</v>
      </c>
      <c r="O155" s="68"/>
      <c r="P155" s="194">
        <f t="shared" si="21"/>
        <v>0</v>
      </c>
      <c r="Q155" s="194">
        <v>8.9999999999999998E-4</v>
      </c>
      <c r="R155" s="194">
        <f t="shared" si="22"/>
        <v>2.7000000000000001E-3</v>
      </c>
      <c r="S155" s="194">
        <v>0</v>
      </c>
      <c r="T155" s="195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204</v>
      </c>
      <c r="AT155" s="196" t="s">
        <v>210</v>
      </c>
      <c r="AU155" s="196" t="s">
        <v>88</v>
      </c>
      <c r="AY155" s="14" t="s">
        <v>170</v>
      </c>
      <c r="BE155" s="197">
        <f t="shared" si="24"/>
        <v>0</v>
      </c>
      <c r="BF155" s="197">
        <f t="shared" si="25"/>
        <v>0</v>
      </c>
      <c r="BG155" s="197">
        <f t="shared" si="26"/>
        <v>0</v>
      </c>
      <c r="BH155" s="197">
        <f t="shared" si="27"/>
        <v>0</v>
      </c>
      <c r="BI155" s="197">
        <f t="shared" si="28"/>
        <v>0</v>
      </c>
      <c r="BJ155" s="14" t="s">
        <v>86</v>
      </c>
      <c r="BK155" s="197">
        <f t="shared" si="29"/>
        <v>0</v>
      </c>
      <c r="BL155" s="14" t="s">
        <v>176</v>
      </c>
      <c r="BM155" s="196" t="s">
        <v>421</v>
      </c>
    </row>
    <row r="156" spans="1:65" s="2" customFormat="1" ht="24.2" customHeight="1">
      <c r="A156" s="31"/>
      <c r="B156" s="32"/>
      <c r="C156" s="184" t="s">
        <v>422</v>
      </c>
      <c r="D156" s="184" t="s">
        <v>172</v>
      </c>
      <c r="E156" s="185" t="s">
        <v>423</v>
      </c>
      <c r="F156" s="186" t="s">
        <v>424</v>
      </c>
      <c r="G156" s="187" t="s">
        <v>207</v>
      </c>
      <c r="H156" s="188">
        <v>4</v>
      </c>
      <c r="I156" s="189"/>
      <c r="J156" s="190">
        <f t="shared" si="20"/>
        <v>0</v>
      </c>
      <c r="K156" s="191"/>
      <c r="L156" s="36"/>
      <c r="M156" s="192" t="s">
        <v>1</v>
      </c>
      <c r="N156" s="193" t="s">
        <v>43</v>
      </c>
      <c r="O156" s="68"/>
      <c r="P156" s="194">
        <f t="shared" si="21"/>
        <v>0</v>
      </c>
      <c r="Q156" s="194">
        <v>0.11241</v>
      </c>
      <c r="R156" s="194">
        <f t="shared" si="22"/>
        <v>0.44963999999999998</v>
      </c>
      <c r="S156" s="194">
        <v>0</v>
      </c>
      <c r="T156" s="195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176</v>
      </c>
      <c r="AT156" s="196" t="s">
        <v>172</v>
      </c>
      <c r="AU156" s="196" t="s">
        <v>88</v>
      </c>
      <c r="AY156" s="14" t="s">
        <v>170</v>
      </c>
      <c r="BE156" s="197">
        <f t="shared" si="24"/>
        <v>0</v>
      </c>
      <c r="BF156" s="197">
        <f t="shared" si="25"/>
        <v>0</v>
      </c>
      <c r="BG156" s="197">
        <f t="shared" si="26"/>
        <v>0</v>
      </c>
      <c r="BH156" s="197">
        <f t="shared" si="27"/>
        <v>0</v>
      </c>
      <c r="BI156" s="197">
        <f t="shared" si="28"/>
        <v>0</v>
      </c>
      <c r="BJ156" s="14" t="s">
        <v>86</v>
      </c>
      <c r="BK156" s="197">
        <f t="shared" si="29"/>
        <v>0</v>
      </c>
      <c r="BL156" s="14" t="s">
        <v>176</v>
      </c>
      <c r="BM156" s="196" t="s">
        <v>425</v>
      </c>
    </row>
    <row r="157" spans="1:65" s="2" customFormat="1" ht="14.45" customHeight="1">
      <c r="A157" s="31"/>
      <c r="B157" s="32"/>
      <c r="C157" s="198" t="s">
        <v>426</v>
      </c>
      <c r="D157" s="198" t="s">
        <v>210</v>
      </c>
      <c r="E157" s="199" t="s">
        <v>427</v>
      </c>
      <c r="F157" s="200" t="s">
        <v>428</v>
      </c>
      <c r="G157" s="201" t="s">
        <v>207</v>
      </c>
      <c r="H157" s="202">
        <v>4</v>
      </c>
      <c r="I157" s="203"/>
      <c r="J157" s="204">
        <f t="shared" si="20"/>
        <v>0</v>
      </c>
      <c r="K157" s="205"/>
      <c r="L157" s="206"/>
      <c r="M157" s="207" t="s">
        <v>1</v>
      </c>
      <c r="N157" s="208" t="s">
        <v>43</v>
      </c>
      <c r="O157" s="68"/>
      <c r="P157" s="194">
        <f t="shared" si="21"/>
        <v>0</v>
      </c>
      <c r="Q157" s="194">
        <v>6.1000000000000004E-3</v>
      </c>
      <c r="R157" s="194">
        <f t="shared" si="22"/>
        <v>2.4400000000000002E-2</v>
      </c>
      <c r="S157" s="194">
        <v>0</v>
      </c>
      <c r="T157" s="195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204</v>
      </c>
      <c r="AT157" s="196" t="s">
        <v>210</v>
      </c>
      <c r="AU157" s="196" t="s">
        <v>88</v>
      </c>
      <c r="AY157" s="14" t="s">
        <v>170</v>
      </c>
      <c r="BE157" s="197">
        <f t="shared" si="24"/>
        <v>0</v>
      </c>
      <c r="BF157" s="197">
        <f t="shared" si="25"/>
        <v>0</v>
      </c>
      <c r="BG157" s="197">
        <f t="shared" si="26"/>
        <v>0</v>
      </c>
      <c r="BH157" s="197">
        <f t="shared" si="27"/>
        <v>0</v>
      </c>
      <c r="BI157" s="197">
        <f t="shared" si="28"/>
        <v>0</v>
      </c>
      <c r="BJ157" s="14" t="s">
        <v>86</v>
      </c>
      <c r="BK157" s="197">
        <f t="shared" si="29"/>
        <v>0</v>
      </c>
      <c r="BL157" s="14" t="s">
        <v>176</v>
      </c>
      <c r="BM157" s="196" t="s">
        <v>429</v>
      </c>
    </row>
    <row r="158" spans="1:65" s="2" customFormat="1" ht="14.45" customHeight="1">
      <c r="A158" s="31"/>
      <c r="B158" s="32"/>
      <c r="C158" s="198" t="s">
        <v>430</v>
      </c>
      <c r="D158" s="198" t="s">
        <v>210</v>
      </c>
      <c r="E158" s="199" t="s">
        <v>431</v>
      </c>
      <c r="F158" s="200" t="s">
        <v>432</v>
      </c>
      <c r="G158" s="201" t="s">
        <v>207</v>
      </c>
      <c r="H158" s="202">
        <v>4</v>
      </c>
      <c r="I158" s="203"/>
      <c r="J158" s="204">
        <f t="shared" si="20"/>
        <v>0</v>
      </c>
      <c r="K158" s="205"/>
      <c r="L158" s="206"/>
      <c r="M158" s="207" t="s">
        <v>1</v>
      </c>
      <c r="N158" s="208" t="s">
        <v>43</v>
      </c>
      <c r="O158" s="68"/>
      <c r="P158" s="194">
        <f t="shared" si="21"/>
        <v>0</v>
      </c>
      <c r="Q158" s="194">
        <v>3.0000000000000001E-3</v>
      </c>
      <c r="R158" s="194">
        <f t="shared" si="22"/>
        <v>1.2E-2</v>
      </c>
      <c r="S158" s="194">
        <v>0</v>
      </c>
      <c r="T158" s="195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204</v>
      </c>
      <c r="AT158" s="196" t="s">
        <v>210</v>
      </c>
      <c r="AU158" s="196" t="s">
        <v>88</v>
      </c>
      <c r="AY158" s="14" t="s">
        <v>170</v>
      </c>
      <c r="BE158" s="197">
        <f t="shared" si="24"/>
        <v>0</v>
      </c>
      <c r="BF158" s="197">
        <f t="shared" si="25"/>
        <v>0</v>
      </c>
      <c r="BG158" s="197">
        <f t="shared" si="26"/>
        <v>0</v>
      </c>
      <c r="BH158" s="197">
        <f t="shared" si="27"/>
        <v>0</v>
      </c>
      <c r="BI158" s="197">
        <f t="shared" si="28"/>
        <v>0</v>
      </c>
      <c r="BJ158" s="14" t="s">
        <v>86</v>
      </c>
      <c r="BK158" s="197">
        <f t="shared" si="29"/>
        <v>0</v>
      </c>
      <c r="BL158" s="14" t="s">
        <v>176</v>
      </c>
      <c r="BM158" s="196" t="s">
        <v>433</v>
      </c>
    </row>
    <row r="159" spans="1:65" s="2" customFormat="1" ht="14.45" customHeight="1">
      <c r="A159" s="31"/>
      <c r="B159" s="32"/>
      <c r="C159" s="198" t="s">
        <v>434</v>
      </c>
      <c r="D159" s="198" t="s">
        <v>210</v>
      </c>
      <c r="E159" s="199" t="s">
        <v>435</v>
      </c>
      <c r="F159" s="200" t="s">
        <v>436</v>
      </c>
      <c r="G159" s="201" t="s">
        <v>207</v>
      </c>
      <c r="H159" s="202">
        <v>4</v>
      </c>
      <c r="I159" s="203"/>
      <c r="J159" s="204">
        <f t="shared" si="20"/>
        <v>0</v>
      </c>
      <c r="K159" s="205"/>
      <c r="L159" s="206"/>
      <c r="M159" s="207" t="s">
        <v>1</v>
      </c>
      <c r="N159" s="208" t="s">
        <v>43</v>
      </c>
      <c r="O159" s="68"/>
      <c r="P159" s="194">
        <f t="shared" si="21"/>
        <v>0</v>
      </c>
      <c r="Q159" s="194">
        <v>1E-4</v>
      </c>
      <c r="R159" s="194">
        <f t="shared" si="22"/>
        <v>4.0000000000000002E-4</v>
      </c>
      <c r="S159" s="194">
        <v>0</v>
      </c>
      <c r="T159" s="195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204</v>
      </c>
      <c r="AT159" s="196" t="s">
        <v>210</v>
      </c>
      <c r="AU159" s="196" t="s">
        <v>88</v>
      </c>
      <c r="AY159" s="14" t="s">
        <v>170</v>
      </c>
      <c r="BE159" s="197">
        <f t="shared" si="24"/>
        <v>0</v>
      </c>
      <c r="BF159" s="197">
        <f t="shared" si="25"/>
        <v>0</v>
      </c>
      <c r="BG159" s="197">
        <f t="shared" si="26"/>
        <v>0</v>
      </c>
      <c r="BH159" s="197">
        <f t="shared" si="27"/>
        <v>0</v>
      </c>
      <c r="BI159" s="197">
        <f t="shared" si="28"/>
        <v>0</v>
      </c>
      <c r="BJ159" s="14" t="s">
        <v>86</v>
      </c>
      <c r="BK159" s="197">
        <f t="shared" si="29"/>
        <v>0</v>
      </c>
      <c r="BL159" s="14" t="s">
        <v>176</v>
      </c>
      <c r="BM159" s="196" t="s">
        <v>437</v>
      </c>
    </row>
    <row r="160" spans="1:65" s="2" customFormat="1" ht="14.45" customHeight="1">
      <c r="A160" s="31"/>
      <c r="B160" s="32"/>
      <c r="C160" s="198" t="s">
        <v>438</v>
      </c>
      <c r="D160" s="198" t="s">
        <v>210</v>
      </c>
      <c r="E160" s="199" t="s">
        <v>439</v>
      </c>
      <c r="F160" s="200" t="s">
        <v>440</v>
      </c>
      <c r="G160" s="201" t="s">
        <v>207</v>
      </c>
      <c r="H160" s="202">
        <v>14</v>
      </c>
      <c r="I160" s="203"/>
      <c r="J160" s="204">
        <f t="shared" si="20"/>
        <v>0</v>
      </c>
      <c r="K160" s="205"/>
      <c r="L160" s="206"/>
      <c r="M160" s="207" t="s">
        <v>1</v>
      </c>
      <c r="N160" s="208" t="s">
        <v>43</v>
      </c>
      <c r="O160" s="68"/>
      <c r="P160" s="194">
        <f t="shared" si="21"/>
        <v>0</v>
      </c>
      <c r="Q160" s="194">
        <v>3.5E-4</v>
      </c>
      <c r="R160" s="194">
        <f t="shared" si="22"/>
        <v>4.8999999999999998E-3</v>
      </c>
      <c r="S160" s="194">
        <v>0</v>
      </c>
      <c r="T160" s="195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204</v>
      </c>
      <c r="AT160" s="196" t="s">
        <v>210</v>
      </c>
      <c r="AU160" s="196" t="s">
        <v>88</v>
      </c>
      <c r="AY160" s="14" t="s">
        <v>170</v>
      </c>
      <c r="BE160" s="197">
        <f t="shared" si="24"/>
        <v>0</v>
      </c>
      <c r="BF160" s="197">
        <f t="shared" si="25"/>
        <v>0</v>
      </c>
      <c r="BG160" s="197">
        <f t="shared" si="26"/>
        <v>0</v>
      </c>
      <c r="BH160" s="197">
        <f t="shared" si="27"/>
        <v>0</v>
      </c>
      <c r="BI160" s="197">
        <f t="shared" si="28"/>
        <v>0</v>
      </c>
      <c r="BJ160" s="14" t="s">
        <v>86</v>
      </c>
      <c r="BK160" s="197">
        <f t="shared" si="29"/>
        <v>0</v>
      </c>
      <c r="BL160" s="14" t="s">
        <v>176</v>
      </c>
      <c r="BM160" s="196" t="s">
        <v>441</v>
      </c>
    </row>
    <row r="161" spans="1:65" s="2" customFormat="1" ht="24.2" customHeight="1">
      <c r="A161" s="31"/>
      <c r="B161" s="32"/>
      <c r="C161" s="184" t="s">
        <v>442</v>
      </c>
      <c r="D161" s="184" t="s">
        <v>172</v>
      </c>
      <c r="E161" s="185" t="s">
        <v>443</v>
      </c>
      <c r="F161" s="186" t="s">
        <v>444</v>
      </c>
      <c r="G161" s="187" t="s">
        <v>217</v>
      </c>
      <c r="H161" s="188">
        <v>305.5</v>
      </c>
      <c r="I161" s="189"/>
      <c r="J161" s="190">
        <f t="shared" si="20"/>
        <v>0</v>
      </c>
      <c r="K161" s="191"/>
      <c r="L161" s="36"/>
      <c r="M161" s="192" t="s">
        <v>1</v>
      </c>
      <c r="N161" s="193" t="s">
        <v>43</v>
      </c>
      <c r="O161" s="68"/>
      <c r="P161" s="194">
        <f t="shared" si="21"/>
        <v>0</v>
      </c>
      <c r="Q161" s="194">
        <v>0.15540000000000001</v>
      </c>
      <c r="R161" s="194">
        <f t="shared" si="22"/>
        <v>47.474700000000006</v>
      </c>
      <c r="S161" s="194">
        <v>0</v>
      </c>
      <c r="T161" s="195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176</v>
      </c>
      <c r="AT161" s="196" t="s">
        <v>172</v>
      </c>
      <c r="AU161" s="196" t="s">
        <v>88</v>
      </c>
      <c r="AY161" s="14" t="s">
        <v>170</v>
      </c>
      <c r="BE161" s="197">
        <f t="shared" si="24"/>
        <v>0</v>
      </c>
      <c r="BF161" s="197">
        <f t="shared" si="25"/>
        <v>0</v>
      </c>
      <c r="BG161" s="197">
        <f t="shared" si="26"/>
        <v>0</v>
      </c>
      <c r="BH161" s="197">
        <f t="shared" si="27"/>
        <v>0</v>
      </c>
      <c r="BI161" s="197">
        <f t="shared" si="28"/>
        <v>0</v>
      </c>
      <c r="BJ161" s="14" t="s">
        <v>86</v>
      </c>
      <c r="BK161" s="197">
        <f t="shared" si="29"/>
        <v>0</v>
      </c>
      <c r="BL161" s="14" t="s">
        <v>176</v>
      </c>
      <c r="BM161" s="196" t="s">
        <v>445</v>
      </c>
    </row>
    <row r="162" spans="1:65" s="2" customFormat="1" ht="14.45" customHeight="1">
      <c r="A162" s="31"/>
      <c r="B162" s="32"/>
      <c r="C162" s="198" t="s">
        <v>446</v>
      </c>
      <c r="D162" s="198" t="s">
        <v>210</v>
      </c>
      <c r="E162" s="199" t="s">
        <v>447</v>
      </c>
      <c r="F162" s="200" t="s">
        <v>448</v>
      </c>
      <c r="G162" s="201" t="s">
        <v>207</v>
      </c>
      <c r="H162" s="202">
        <v>202</v>
      </c>
      <c r="I162" s="203"/>
      <c r="J162" s="204">
        <f t="shared" si="20"/>
        <v>0</v>
      </c>
      <c r="K162" s="205"/>
      <c r="L162" s="206"/>
      <c r="M162" s="207" t="s">
        <v>1</v>
      </c>
      <c r="N162" s="208" t="s">
        <v>43</v>
      </c>
      <c r="O162" s="68"/>
      <c r="P162" s="194">
        <f t="shared" si="21"/>
        <v>0</v>
      </c>
      <c r="Q162" s="194">
        <v>0.10199999999999999</v>
      </c>
      <c r="R162" s="194">
        <f t="shared" si="22"/>
        <v>20.603999999999999</v>
      </c>
      <c r="S162" s="194">
        <v>0</v>
      </c>
      <c r="T162" s="195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204</v>
      </c>
      <c r="AT162" s="196" t="s">
        <v>210</v>
      </c>
      <c r="AU162" s="196" t="s">
        <v>88</v>
      </c>
      <c r="AY162" s="14" t="s">
        <v>170</v>
      </c>
      <c r="BE162" s="197">
        <f t="shared" si="24"/>
        <v>0</v>
      </c>
      <c r="BF162" s="197">
        <f t="shared" si="25"/>
        <v>0</v>
      </c>
      <c r="BG162" s="197">
        <f t="shared" si="26"/>
        <v>0</v>
      </c>
      <c r="BH162" s="197">
        <f t="shared" si="27"/>
        <v>0</v>
      </c>
      <c r="BI162" s="197">
        <f t="shared" si="28"/>
        <v>0</v>
      </c>
      <c r="BJ162" s="14" t="s">
        <v>86</v>
      </c>
      <c r="BK162" s="197">
        <f t="shared" si="29"/>
        <v>0</v>
      </c>
      <c r="BL162" s="14" t="s">
        <v>176</v>
      </c>
      <c r="BM162" s="196" t="s">
        <v>449</v>
      </c>
    </row>
    <row r="163" spans="1:65" s="2" customFormat="1" ht="24.2" customHeight="1">
      <c r="A163" s="31"/>
      <c r="B163" s="32"/>
      <c r="C163" s="198" t="s">
        <v>450</v>
      </c>
      <c r="D163" s="198" t="s">
        <v>210</v>
      </c>
      <c r="E163" s="199" t="s">
        <v>451</v>
      </c>
      <c r="F163" s="200" t="s">
        <v>452</v>
      </c>
      <c r="G163" s="201" t="s">
        <v>207</v>
      </c>
      <c r="H163" s="202">
        <v>120</v>
      </c>
      <c r="I163" s="203"/>
      <c r="J163" s="204">
        <f t="shared" si="20"/>
        <v>0</v>
      </c>
      <c r="K163" s="205"/>
      <c r="L163" s="206"/>
      <c r="M163" s="207" t="s">
        <v>1</v>
      </c>
      <c r="N163" s="208" t="s">
        <v>43</v>
      </c>
      <c r="O163" s="68"/>
      <c r="P163" s="194">
        <f t="shared" si="21"/>
        <v>0</v>
      </c>
      <c r="Q163" s="194">
        <v>4.8300000000000003E-2</v>
      </c>
      <c r="R163" s="194">
        <f t="shared" si="22"/>
        <v>5.7960000000000003</v>
      </c>
      <c r="S163" s="194">
        <v>0</v>
      </c>
      <c r="T163" s="195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204</v>
      </c>
      <c r="AT163" s="196" t="s">
        <v>210</v>
      </c>
      <c r="AU163" s="196" t="s">
        <v>88</v>
      </c>
      <c r="AY163" s="14" t="s">
        <v>170</v>
      </c>
      <c r="BE163" s="197">
        <f t="shared" si="24"/>
        <v>0</v>
      </c>
      <c r="BF163" s="197">
        <f t="shared" si="25"/>
        <v>0</v>
      </c>
      <c r="BG163" s="197">
        <f t="shared" si="26"/>
        <v>0</v>
      </c>
      <c r="BH163" s="197">
        <f t="shared" si="27"/>
        <v>0</v>
      </c>
      <c r="BI163" s="197">
        <f t="shared" si="28"/>
        <v>0</v>
      </c>
      <c r="BJ163" s="14" t="s">
        <v>86</v>
      </c>
      <c r="BK163" s="197">
        <f t="shared" si="29"/>
        <v>0</v>
      </c>
      <c r="BL163" s="14" t="s">
        <v>176</v>
      </c>
      <c r="BM163" s="196" t="s">
        <v>453</v>
      </c>
    </row>
    <row r="164" spans="1:65" s="2" customFormat="1" ht="24.2" customHeight="1">
      <c r="A164" s="31"/>
      <c r="B164" s="32"/>
      <c r="C164" s="184" t="s">
        <v>454</v>
      </c>
      <c r="D164" s="184" t="s">
        <v>172</v>
      </c>
      <c r="E164" s="185" t="s">
        <v>238</v>
      </c>
      <c r="F164" s="186" t="s">
        <v>239</v>
      </c>
      <c r="G164" s="187" t="s">
        <v>217</v>
      </c>
      <c r="H164" s="188">
        <v>143.69999999999999</v>
      </c>
      <c r="I164" s="189"/>
      <c r="J164" s="190">
        <f t="shared" si="20"/>
        <v>0</v>
      </c>
      <c r="K164" s="191"/>
      <c r="L164" s="36"/>
      <c r="M164" s="192" t="s">
        <v>1</v>
      </c>
      <c r="N164" s="193" t="s">
        <v>43</v>
      </c>
      <c r="O164" s="68"/>
      <c r="P164" s="194">
        <f t="shared" si="21"/>
        <v>0</v>
      </c>
      <c r="Q164" s="194">
        <v>0.1295</v>
      </c>
      <c r="R164" s="194">
        <f t="shared" si="22"/>
        <v>18.60915</v>
      </c>
      <c r="S164" s="194">
        <v>0</v>
      </c>
      <c r="T164" s="195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176</v>
      </c>
      <c r="AT164" s="196" t="s">
        <v>172</v>
      </c>
      <c r="AU164" s="196" t="s">
        <v>88</v>
      </c>
      <c r="AY164" s="14" t="s">
        <v>170</v>
      </c>
      <c r="BE164" s="197">
        <f t="shared" si="24"/>
        <v>0</v>
      </c>
      <c r="BF164" s="197">
        <f t="shared" si="25"/>
        <v>0</v>
      </c>
      <c r="BG164" s="197">
        <f t="shared" si="26"/>
        <v>0</v>
      </c>
      <c r="BH164" s="197">
        <f t="shared" si="27"/>
        <v>0</v>
      </c>
      <c r="BI164" s="197">
        <f t="shared" si="28"/>
        <v>0</v>
      </c>
      <c r="BJ164" s="14" t="s">
        <v>86</v>
      </c>
      <c r="BK164" s="197">
        <f t="shared" si="29"/>
        <v>0</v>
      </c>
      <c r="BL164" s="14" t="s">
        <v>176</v>
      </c>
      <c r="BM164" s="196" t="s">
        <v>455</v>
      </c>
    </row>
    <row r="165" spans="1:65" s="2" customFormat="1" ht="14.45" customHeight="1">
      <c r="A165" s="31"/>
      <c r="B165" s="32"/>
      <c r="C165" s="198" t="s">
        <v>299</v>
      </c>
      <c r="D165" s="198" t="s">
        <v>210</v>
      </c>
      <c r="E165" s="199" t="s">
        <v>242</v>
      </c>
      <c r="F165" s="200" t="s">
        <v>456</v>
      </c>
      <c r="G165" s="201" t="s">
        <v>207</v>
      </c>
      <c r="H165" s="202">
        <v>302</v>
      </c>
      <c r="I165" s="203"/>
      <c r="J165" s="204">
        <f t="shared" si="20"/>
        <v>0</v>
      </c>
      <c r="K165" s="205"/>
      <c r="L165" s="206"/>
      <c r="M165" s="207" t="s">
        <v>1</v>
      </c>
      <c r="N165" s="208" t="s">
        <v>43</v>
      </c>
      <c r="O165" s="68"/>
      <c r="P165" s="194">
        <f t="shared" si="21"/>
        <v>0</v>
      </c>
      <c r="Q165" s="194">
        <v>2.4E-2</v>
      </c>
      <c r="R165" s="194">
        <f t="shared" si="22"/>
        <v>7.2480000000000002</v>
      </c>
      <c r="S165" s="194">
        <v>0</v>
      </c>
      <c r="T165" s="195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204</v>
      </c>
      <c r="AT165" s="196" t="s">
        <v>210</v>
      </c>
      <c r="AU165" s="196" t="s">
        <v>88</v>
      </c>
      <c r="AY165" s="14" t="s">
        <v>170</v>
      </c>
      <c r="BE165" s="197">
        <f t="shared" si="24"/>
        <v>0</v>
      </c>
      <c r="BF165" s="197">
        <f t="shared" si="25"/>
        <v>0</v>
      </c>
      <c r="BG165" s="197">
        <f t="shared" si="26"/>
        <v>0</v>
      </c>
      <c r="BH165" s="197">
        <f t="shared" si="27"/>
        <v>0</v>
      </c>
      <c r="BI165" s="197">
        <f t="shared" si="28"/>
        <v>0</v>
      </c>
      <c r="BJ165" s="14" t="s">
        <v>86</v>
      </c>
      <c r="BK165" s="197">
        <f t="shared" si="29"/>
        <v>0</v>
      </c>
      <c r="BL165" s="14" t="s">
        <v>176</v>
      </c>
      <c r="BM165" s="196" t="s">
        <v>457</v>
      </c>
    </row>
    <row r="166" spans="1:65" s="2" customFormat="1" ht="24.2" customHeight="1">
      <c r="A166" s="31"/>
      <c r="B166" s="32"/>
      <c r="C166" s="184" t="s">
        <v>303</v>
      </c>
      <c r="D166" s="184" t="s">
        <v>172</v>
      </c>
      <c r="E166" s="185" t="s">
        <v>458</v>
      </c>
      <c r="F166" s="186" t="s">
        <v>459</v>
      </c>
      <c r="G166" s="187" t="s">
        <v>217</v>
      </c>
      <c r="H166" s="188">
        <v>67</v>
      </c>
      <c r="I166" s="189"/>
      <c r="J166" s="190">
        <f t="shared" si="20"/>
        <v>0</v>
      </c>
      <c r="K166" s="191"/>
      <c r="L166" s="36"/>
      <c r="M166" s="192" t="s">
        <v>1</v>
      </c>
      <c r="N166" s="193" t="s">
        <v>43</v>
      </c>
      <c r="O166" s="68"/>
      <c r="P166" s="194">
        <f t="shared" si="21"/>
        <v>0</v>
      </c>
      <c r="Q166" s="194">
        <v>0</v>
      </c>
      <c r="R166" s="194">
        <f t="shared" si="22"/>
        <v>0</v>
      </c>
      <c r="S166" s="194">
        <v>0</v>
      </c>
      <c r="T166" s="195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176</v>
      </c>
      <c r="AT166" s="196" t="s">
        <v>172</v>
      </c>
      <c r="AU166" s="196" t="s">
        <v>88</v>
      </c>
      <c r="AY166" s="14" t="s">
        <v>170</v>
      </c>
      <c r="BE166" s="197">
        <f t="shared" si="24"/>
        <v>0</v>
      </c>
      <c r="BF166" s="197">
        <f t="shared" si="25"/>
        <v>0</v>
      </c>
      <c r="BG166" s="197">
        <f t="shared" si="26"/>
        <v>0</v>
      </c>
      <c r="BH166" s="197">
        <f t="shared" si="27"/>
        <v>0</v>
      </c>
      <c r="BI166" s="197">
        <f t="shared" si="28"/>
        <v>0</v>
      </c>
      <c r="BJ166" s="14" t="s">
        <v>86</v>
      </c>
      <c r="BK166" s="197">
        <f t="shared" si="29"/>
        <v>0</v>
      </c>
      <c r="BL166" s="14" t="s">
        <v>176</v>
      </c>
      <c r="BM166" s="196" t="s">
        <v>460</v>
      </c>
    </row>
    <row r="167" spans="1:65" s="12" customFormat="1" ht="22.9" customHeight="1">
      <c r="B167" s="168"/>
      <c r="C167" s="169"/>
      <c r="D167" s="170" t="s">
        <v>77</v>
      </c>
      <c r="E167" s="182" t="s">
        <v>266</v>
      </c>
      <c r="F167" s="182" t="s">
        <v>267</v>
      </c>
      <c r="G167" s="169"/>
      <c r="H167" s="169"/>
      <c r="I167" s="172"/>
      <c r="J167" s="183">
        <f>BK167</f>
        <v>0</v>
      </c>
      <c r="K167" s="169"/>
      <c r="L167" s="174"/>
      <c r="M167" s="175"/>
      <c r="N167" s="176"/>
      <c r="O167" s="176"/>
      <c r="P167" s="177">
        <f>SUM(P168:P172)</f>
        <v>0</v>
      </c>
      <c r="Q167" s="176"/>
      <c r="R167" s="177">
        <f>SUM(R168:R172)</f>
        <v>0</v>
      </c>
      <c r="S167" s="176"/>
      <c r="T167" s="178">
        <f>SUM(T168:T172)</f>
        <v>0</v>
      </c>
      <c r="AR167" s="179" t="s">
        <v>86</v>
      </c>
      <c r="AT167" s="180" t="s">
        <v>77</v>
      </c>
      <c r="AU167" s="180" t="s">
        <v>86</v>
      </c>
      <c r="AY167" s="179" t="s">
        <v>170</v>
      </c>
      <c r="BK167" s="181">
        <f>SUM(BK168:BK172)</f>
        <v>0</v>
      </c>
    </row>
    <row r="168" spans="1:65" s="2" customFormat="1" ht="24.2" customHeight="1">
      <c r="A168" s="31"/>
      <c r="B168" s="32"/>
      <c r="C168" s="184" t="s">
        <v>307</v>
      </c>
      <c r="D168" s="184" t="s">
        <v>172</v>
      </c>
      <c r="E168" s="185" t="s">
        <v>269</v>
      </c>
      <c r="F168" s="186" t="s">
        <v>270</v>
      </c>
      <c r="G168" s="187" t="s">
        <v>191</v>
      </c>
      <c r="H168" s="188">
        <v>14.77</v>
      </c>
      <c r="I168" s="189"/>
      <c r="J168" s="190">
        <f>ROUND(I168*H168,2)</f>
        <v>0</v>
      </c>
      <c r="K168" s="191"/>
      <c r="L168" s="36"/>
      <c r="M168" s="192" t="s">
        <v>1</v>
      </c>
      <c r="N168" s="193" t="s">
        <v>43</v>
      </c>
      <c r="O168" s="68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176</v>
      </c>
      <c r="AT168" s="196" t="s">
        <v>172</v>
      </c>
      <c r="AU168" s="196" t="s">
        <v>88</v>
      </c>
      <c r="AY168" s="14" t="s">
        <v>170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4" t="s">
        <v>86</v>
      </c>
      <c r="BK168" s="197">
        <f>ROUND(I168*H168,2)</f>
        <v>0</v>
      </c>
      <c r="BL168" s="14" t="s">
        <v>176</v>
      </c>
      <c r="BM168" s="196" t="s">
        <v>461</v>
      </c>
    </row>
    <row r="169" spans="1:65" s="2" customFormat="1" ht="14.45" customHeight="1">
      <c r="A169" s="31"/>
      <c r="B169" s="32"/>
      <c r="C169" s="184" t="s">
        <v>311</v>
      </c>
      <c r="D169" s="184" t="s">
        <v>172</v>
      </c>
      <c r="E169" s="185" t="s">
        <v>273</v>
      </c>
      <c r="F169" s="186" t="s">
        <v>274</v>
      </c>
      <c r="G169" s="187" t="s">
        <v>191</v>
      </c>
      <c r="H169" s="188">
        <v>215.99700000000001</v>
      </c>
      <c r="I169" s="189"/>
      <c r="J169" s="190">
        <f>ROUND(I169*H169,2)</f>
        <v>0</v>
      </c>
      <c r="K169" s="191"/>
      <c r="L169" s="36"/>
      <c r="M169" s="192" t="s">
        <v>1</v>
      </c>
      <c r="N169" s="193" t="s">
        <v>43</v>
      </c>
      <c r="O169" s="68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176</v>
      </c>
      <c r="AT169" s="196" t="s">
        <v>172</v>
      </c>
      <c r="AU169" s="196" t="s">
        <v>88</v>
      </c>
      <c r="AY169" s="14" t="s">
        <v>170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4" t="s">
        <v>86</v>
      </c>
      <c r="BK169" s="197">
        <f>ROUND(I169*H169,2)</f>
        <v>0</v>
      </c>
      <c r="BL169" s="14" t="s">
        <v>176</v>
      </c>
      <c r="BM169" s="196" t="s">
        <v>462</v>
      </c>
    </row>
    <row r="170" spans="1:65" s="2" customFormat="1" ht="24.2" customHeight="1">
      <c r="A170" s="31"/>
      <c r="B170" s="32"/>
      <c r="C170" s="184" t="s">
        <v>463</v>
      </c>
      <c r="D170" s="184" t="s">
        <v>172</v>
      </c>
      <c r="E170" s="185" t="s">
        <v>277</v>
      </c>
      <c r="F170" s="186" t="s">
        <v>278</v>
      </c>
      <c r="G170" s="187" t="s">
        <v>191</v>
      </c>
      <c r="H170" s="188">
        <v>5610.38</v>
      </c>
      <c r="I170" s="189"/>
      <c r="J170" s="190">
        <f>ROUND(I170*H170,2)</f>
        <v>0</v>
      </c>
      <c r="K170" s="191"/>
      <c r="L170" s="36"/>
      <c r="M170" s="192" t="s">
        <v>1</v>
      </c>
      <c r="N170" s="193" t="s">
        <v>43</v>
      </c>
      <c r="O170" s="68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176</v>
      </c>
      <c r="AT170" s="196" t="s">
        <v>172</v>
      </c>
      <c r="AU170" s="196" t="s">
        <v>88</v>
      </c>
      <c r="AY170" s="14" t="s">
        <v>170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4" t="s">
        <v>86</v>
      </c>
      <c r="BK170" s="197">
        <f>ROUND(I170*H170,2)</f>
        <v>0</v>
      </c>
      <c r="BL170" s="14" t="s">
        <v>176</v>
      </c>
      <c r="BM170" s="196" t="s">
        <v>464</v>
      </c>
    </row>
    <row r="171" spans="1:65" s="2" customFormat="1" ht="24.2" customHeight="1">
      <c r="A171" s="31"/>
      <c r="B171" s="32"/>
      <c r="C171" s="184" t="s">
        <v>465</v>
      </c>
      <c r="D171" s="184" t="s">
        <v>172</v>
      </c>
      <c r="E171" s="185" t="s">
        <v>466</v>
      </c>
      <c r="F171" s="186" t="s">
        <v>467</v>
      </c>
      <c r="G171" s="187" t="s">
        <v>191</v>
      </c>
      <c r="H171" s="188">
        <v>84.784999999999997</v>
      </c>
      <c r="I171" s="189"/>
      <c r="J171" s="190">
        <f>ROUND(I171*H171,2)</f>
        <v>0</v>
      </c>
      <c r="K171" s="191"/>
      <c r="L171" s="36"/>
      <c r="M171" s="192" t="s">
        <v>1</v>
      </c>
      <c r="N171" s="193" t="s">
        <v>43</v>
      </c>
      <c r="O171" s="68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176</v>
      </c>
      <c r="AT171" s="196" t="s">
        <v>172</v>
      </c>
      <c r="AU171" s="196" t="s">
        <v>88</v>
      </c>
      <c r="AY171" s="14" t="s">
        <v>170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4" t="s">
        <v>86</v>
      </c>
      <c r="BK171" s="197">
        <f>ROUND(I171*H171,2)</f>
        <v>0</v>
      </c>
      <c r="BL171" s="14" t="s">
        <v>176</v>
      </c>
      <c r="BM171" s="196" t="s">
        <v>468</v>
      </c>
    </row>
    <row r="172" spans="1:65" s="2" customFormat="1" ht="24.2" customHeight="1">
      <c r="A172" s="31"/>
      <c r="B172" s="32"/>
      <c r="C172" s="184" t="s">
        <v>469</v>
      </c>
      <c r="D172" s="184" t="s">
        <v>172</v>
      </c>
      <c r="E172" s="185" t="s">
        <v>470</v>
      </c>
      <c r="F172" s="186" t="s">
        <v>471</v>
      </c>
      <c r="G172" s="187" t="s">
        <v>191</v>
      </c>
      <c r="H172" s="188">
        <v>116.44199999999999</v>
      </c>
      <c r="I172" s="189"/>
      <c r="J172" s="190">
        <f>ROUND(I172*H172,2)</f>
        <v>0</v>
      </c>
      <c r="K172" s="191"/>
      <c r="L172" s="36"/>
      <c r="M172" s="192" t="s">
        <v>1</v>
      </c>
      <c r="N172" s="193" t="s">
        <v>43</v>
      </c>
      <c r="O172" s="68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176</v>
      </c>
      <c r="AT172" s="196" t="s">
        <v>172</v>
      </c>
      <c r="AU172" s="196" t="s">
        <v>88</v>
      </c>
      <c r="AY172" s="14" t="s">
        <v>170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4" t="s">
        <v>86</v>
      </c>
      <c r="BK172" s="197">
        <f>ROUND(I172*H172,2)</f>
        <v>0</v>
      </c>
      <c r="BL172" s="14" t="s">
        <v>176</v>
      </c>
      <c r="BM172" s="196" t="s">
        <v>472</v>
      </c>
    </row>
    <row r="173" spans="1:65" s="12" customFormat="1" ht="22.9" customHeight="1">
      <c r="B173" s="168"/>
      <c r="C173" s="169"/>
      <c r="D173" s="170" t="s">
        <v>77</v>
      </c>
      <c r="E173" s="182" t="s">
        <v>280</v>
      </c>
      <c r="F173" s="182" t="s">
        <v>281</v>
      </c>
      <c r="G173" s="169"/>
      <c r="H173" s="169"/>
      <c r="I173" s="172"/>
      <c r="J173" s="183">
        <f>BK173</f>
        <v>0</v>
      </c>
      <c r="K173" s="169"/>
      <c r="L173" s="174"/>
      <c r="M173" s="175"/>
      <c r="N173" s="176"/>
      <c r="O173" s="176"/>
      <c r="P173" s="177">
        <f>P174</f>
        <v>0</v>
      </c>
      <c r="Q173" s="176"/>
      <c r="R173" s="177">
        <f>R174</f>
        <v>0</v>
      </c>
      <c r="S173" s="176"/>
      <c r="T173" s="178">
        <f>T174</f>
        <v>0</v>
      </c>
      <c r="AR173" s="179" t="s">
        <v>86</v>
      </c>
      <c r="AT173" s="180" t="s">
        <v>77</v>
      </c>
      <c r="AU173" s="180" t="s">
        <v>86</v>
      </c>
      <c r="AY173" s="179" t="s">
        <v>170</v>
      </c>
      <c r="BK173" s="181">
        <f>BK174</f>
        <v>0</v>
      </c>
    </row>
    <row r="174" spans="1:65" s="2" customFormat="1" ht="24.2" customHeight="1">
      <c r="A174" s="31"/>
      <c r="B174" s="32"/>
      <c r="C174" s="184" t="s">
        <v>473</v>
      </c>
      <c r="D174" s="184" t="s">
        <v>172</v>
      </c>
      <c r="E174" s="185" t="s">
        <v>474</v>
      </c>
      <c r="F174" s="186" t="s">
        <v>475</v>
      </c>
      <c r="G174" s="187" t="s">
        <v>191</v>
      </c>
      <c r="H174" s="188">
        <v>1028.2249999999999</v>
      </c>
      <c r="I174" s="189"/>
      <c r="J174" s="190">
        <f>ROUND(I174*H174,2)</f>
        <v>0</v>
      </c>
      <c r="K174" s="191"/>
      <c r="L174" s="36"/>
      <c r="M174" s="192" t="s">
        <v>1</v>
      </c>
      <c r="N174" s="193" t="s">
        <v>43</v>
      </c>
      <c r="O174" s="68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176</v>
      </c>
      <c r="AT174" s="196" t="s">
        <v>172</v>
      </c>
      <c r="AU174" s="196" t="s">
        <v>88</v>
      </c>
      <c r="AY174" s="14" t="s">
        <v>170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4" t="s">
        <v>86</v>
      </c>
      <c r="BK174" s="197">
        <f>ROUND(I174*H174,2)</f>
        <v>0</v>
      </c>
      <c r="BL174" s="14" t="s">
        <v>176</v>
      </c>
      <c r="BM174" s="196" t="s">
        <v>476</v>
      </c>
    </row>
    <row r="175" spans="1:65" s="12" customFormat="1" ht="25.9" customHeight="1">
      <c r="B175" s="168"/>
      <c r="C175" s="169"/>
      <c r="D175" s="170" t="s">
        <v>77</v>
      </c>
      <c r="E175" s="171" t="s">
        <v>286</v>
      </c>
      <c r="F175" s="171" t="s">
        <v>287</v>
      </c>
      <c r="G175" s="169"/>
      <c r="H175" s="169"/>
      <c r="I175" s="172"/>
      <c r="J175" s="173">
        <f>BK175</f>
        <v>0</v>
      </c>
      <c r="K175" s="169"/>
      <c r="L175" s="174"/>
      <c r="M175" s="175"/>
      <c r="N175" s="176"/>
      <c r="O175" s="176"/>
      <c r="P175" s="177">
        <f>P176</f>
        <v>0</v>
      </c>
      <c r="Q175" s="176"/>
      <c r="R175" s="177">
        <f>R176</f>
        <v>0</v>
      </c>
      <c r="S175" s="176"/>
      <c r="T175" s="178">
        <f>T176</f>
        <v>0</v>
      </c>
      <c r="AR175" s="179" t="s">
        <v>188</v>
      </c>
      <c r="AT175" s="180" t="s">
        <v>77</v>
      </c>
      <c r="AU175" s="180" t="s">
        <v>78</v>
      </c>
      <c r="AY175" s="179" t="s">
        <v>170</v>
      </c>
      <c r="BK175" s="181">
        <f>BK176</f>
        <v>0</v>
      </c>
    </row>
    <row r="176" spans="1:65" s="12" customFormat="1" ht="22.9" customHeight="1">
      <c r="B176" s="168"/>
      <c r="C176" s="169"/>
      <c r="D176" s="170" t="s">
        <v>77</v>
      </c>
      <c r="E176" s="182" t="s">
        <v>288</v>
      </c>
      <c r="F176" s="182" t="s">
        <v>289</v>
      </c>
      <c r="G176" s="169"/>
      <c r="H176" s="169"/>
      <c r="I176" s="172"/>
      <c r="J176" s="183">
        <f>BK176</f>
        <v>0</v>
      </c>
      <c r="K176" s="169"/>
      <c r="L176" s="174"/>
      <c r="M176" s="175"/>
      <c r="N176" s="176"/>
      <c r="O176" s="176"/>
      <c r="P176" s="177">
        <f>SUM(P177:P187)</f>
        <v>0</v>
      </c>
      <c r="Q176" s="176"/>
      <c r="R176" s="177">
        <f>SUM(R177:R187)</f>
        <v>0</v>
      </c>
      <c r="S176" s="176"/>
      <c r="T176" s="178">
        <f>SUM(T177:T187)</f>
        <v>0</v>
      </c>
      <c r="AR176" s="179" t="s">
        <v>188</v>
      </c>
      <c r="AT176" s="180" t="s">
        <v>77</v>
      </c>
      <c r="AU176" s="180" t="s">
        <v>86</v>
      </c>
      <c r="AY176" s="179" t="s">
        <v>170</v>
      </c>
      <c r="BK176" s="181">
        <f>SUM(BK177:BK187)</f>
        <v>0</v>
      </c>
    </row>
    <row r="177" spans="1:65" s="2" customFormat="1" ht="62.65" customHeight="1">
      <c r="A177" s="31"/>
      <c r="B177" s="32"/>
      <c r="C177" s="184" t="s">
        <v>477</v>
      </c>
      <c r="D177" s="184" t="s">
        <v>172</v>
      </c>
      <c r="E177" s="185" t="s">
        <v>291</v>
      </c>
      <c r="F177" s="186" t="s">
        <v>292</v>
      </c>
      <c r="G177" s="187" t="s">
        <v>264</v>
      </c>
      <c r="H177" s="188">
        <v>1</v>
      </c>
      <c r="I177" s="189"/>
      <c r="J177" s="190">
        <f t="shared" ref="J177:J187" si="30">ROUND(I177*H177,2)</f>
        <v>0</v>
      </c>
      <c r="K177" s="191"/>
      <c r="L177" s="36"/>
      <c r="M177" s="192" t="s">
        <v>1</v>
      </c>
      <c r="N177" s="193" t="s">
        <v>43</v>
      </c>
      <c r="O177" s="68"/>
      <c r="P177" s="194">
        <f t="shared" ref="P177:P187" si="31">O177*H177</f>
        <v>0</v>
      </c>
      <c r="Q177" s="194">
        <v>0</v>
      </c>
      <c r="R177" s="194">
        <f t="shared" ref="R177:R187" si="32">Q177*H177</f>
        <v>0</v>
      </c>
      <c r="S177" s="194">
        <v>0</v>
      </c>
      <c r="T177" s="195">
        <f t="shared" ref="T177:T187" si="33"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293</v>
      </c>
      <c r="AT177" s="196" t="s">
        <v>172</v>
      </c>
      <c r="AU177" s="196" t="s">
        <v>88</v>
      </c>
      <c r="AY177" s="14" t="s">
        <v>170</v>
      </c>
      <c r="BE177" s="197">
        <f t="shared" ref="BE177:BE187" si="34">IF(N177="základní",J177,0)</f>
        <v>0</v>
      </c>
      <c r="BF177" s="197">
        <f t="shared" ref="BF177:BF187" si="35">IF(N177="snížená",J177,0)</f>
        <v>0</v>
      </c>
      <c r="BG177" s="197">
        <f t="shared" ref="BG177:BG187" si="36">IF(N177="zákl. přenesená",J177,0)</f>
        <v>0</v>
      </c>
      <c r="BH177" s="197">
        <f t="shared" ref="BH177:BH187" si="37">IF(N177="sníž. přenesená",J177,0)</f>
        <v>0</v>
      </c>
      <c r="BI177" s="197">
        <f t="shared" ref="BI177:BI187" si="38">IF(N177="nulová",J177,0)</f>
        <v>0</v>
      </c>
      <c r="BJ177" s="14" t="s">
        <v>86</v>
      </c>
      <c r="BK177" s="197">
        <f t="shared" ref="BK177:BK187" si="39">ROUND(I177*H177,2)</f>
        <v>0</v>
      </c>
      <c r="BL177" s="14" t="s">
        <v>293</v>
      </c>
      <c r="BM177" s="196" t="s">
        <v>478</v>
      </c>
    </row>
    <row r="178" spans="1:65" s="2" customFormat="1" ht="49.15" customHeight="1">
      <c r="A178" s="31"/>
      <c r="B178" s="32"/>
      <c r="C178" s="184" t="s">
        <v>479</v>
      </c>
      <c r="D178" s="184" t="s">
        <v>172</v>
      </c>
      <c r="E178" s="185" t="s">
        <v>296</v>
      </c>
      <c r="F178" s="186" t="s">
        <v>297</v>
      </c>
      <c r="G178" s="187" t="s">
        <v>264</v>
      </c>
      <c r="H178" s="188">
        <v>1</v>
      </c>
      <c r="I178" s="189"/>
      <c r="J178" s="190">
        <f t="shared" si="30"/>
        <v>0</v>
      </c>
      <c r="K178" s="191"/>
      <c r="L178" s="36"/>
      <c r="M178" s="192" t="s">
        <v>1</v>
      </c>
      <c r="N178" s="193" t="s">
        <v>43</v>
      </c>
      <c r="O178" s="68"/>
      <c r="P178" s="194">
        <f t="shared" si="31"/>
        <v>0</v>
      </c>
      <c r="Q178" s="194">
        <v>0</v>
      </c>
      <c r="R178" s="194">
        <f t="shared" si="32"/>
        <v>0</v>
      </c>
      <c r="S178" s="194">
        <v>0</v>
      </c>
      <c r="T178" s="195">
        <f t="shared" si="3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293</v>
      </c>
      <c r="AT178" s="196" t="s">
        <v>172</v>
      </c>
      <c r="AU178" s="196" t="s">
        <v>88</v>
      </c>
      <c r="AY178" s="14" t="s">
        <v>170</v>
      </c>
      <c r="BE178" s="197">
        <f t="shared" si="34"/>
        <v>0</v>
      </c>
      <c r="BF178" s="197">
        <f t="shared" si="35"/>
        <v>0</v>
      </c>
      <c r="BG178" s="197">
        <f t="shared" si="36"/>
        <v>0</v>
      </c>
      <c r="BH178" s="197">
        <f t="shared" si="37"/>
        <v>0</v>
      </c>
      <c r="BI178" s="197">
        <f t="shared" si="38"/>
        <v>0</v>
      </c>
      <c r="BJ178" s="14" t="s">
        <v>86</v>
      </c>
      <c r="BK178" s="197">
        <f t="shared" si="39"/>
        <v>0</v>
      </c>
      <c r="BL178" s="14" t="s">
        <v>293</v>
      </c>
      <c r="BM178" s="196" t="s">
        <v>480</v>
      </c>
    </row>
    <row r="179" spans="1:65" s="2" customFormat="1" ht="49.15" customHeight="1">
      <c r="A179" s="31"/>
      <c r="B179" s="32"/>
      <c r="C179" s="184" t="s">
        <v>481</v>
      </c>
      <c r="D179" s="184" t="s">
        <v>172</v>
      </c>
      <c r="E179" s="185" t="s">
        <v>482</v>
      </c>
      <c r="F179" s="186" t="s">
        <v>483</v>
      </c>
      <c r="G179" s="187" t="s">
        <v>264</v>
      </c>
      <c r="H179" s="188">
        <v>1</v>
      </c>
      <c r="I179" s="189"/>
      <c r="J179" s="190">
        <f t="shared" si="30"/>
        <v>0</v>
      </c>
      <c r="K179" s="191"/>
      <c r="L179" s="36"/>
      <c r="M179" s="192" t="s">
        <v>1</v>
      </c>
      <c r="N179" s="193" t="s">
        <v>43</v>
      </c>
      <c r="O179" s="68"/>
      <c r="P179" s="194">
        <f t="shared" si="31"/>
        <v>0</v>
      </c>
      <c r="Q179" s="194">
        <v>0</v>
      </c>
      <c r="R179" s="194">
        <f t="shared" si="32"/>
        <v>0</v>
      </c>
      <c r="S179" s="194">
        <v>0</v>
      </c>
      <c r="T179" s="195">
        <f t="shared" si="3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293</v>
      </c>
      <c r="AT179" s="196" t="s">
        <v>172</v>
      </c>
      <c r="AU179" s="196" t="s">
        <v>88</v>
      </c>
      <c r="AY179" s="14" t="s">
        <v>170</v>
      </c>
      <c r="BE179" s="197">
        <f t="shared" si="34"/>
        <v>0</v>
      </c>
      <c r="BF179" s="197">
        <f t="shared" si="35"/>
        <v>0</v>
      </c>
      <c r="BG179" s="197">
        <f t="shared" si="36"/>
        <v>0</v>
      </c>
      <c r="BH179" s="197">
        <f t="shared" si="37"/>
        <v>0</v>
      </c>
      <c r="BI179" s="197">
        <f t="shared" si="38"/>
        <v>0</v>
      </c>
      <c r="BJ179" s="14" t="s">
        <v>86</v>
      </c>
      <c r="BK179" s="197">
        <f t="shared" si="39"/>
        <v>0</v>
      </c>
      <c r="BL179" s="14" t="s">
        <v>293</v>
      </c>
      <c r="BM179" s="196" t="s">
        <v>484</v>
      </c>
    </row>
    <row r="180" spans="1:65" s="2" customFormat="1" ht="24.2" customHeight="1">
      <c r="A180" s="31"/>
      <c r="B180" s="32"/>
      <c r="C180" s="184" t="s">
        <v>485</v>
      </c>
      <c r="D180" s="184" t="s">
        <v>172</v>
      </c>
      <c r="E180" s="185" t="s">
        <v>486</v>
      </c>
      <c r="F180" s="186" t="s">
        <v>487</v>
      </c>
      <c r="G180" s="187" t="s">
        <v>264</v>
      </c>
      <c r="H180" s="188">
        <v>1</v>
      </c>
      <c r="I180" s="189"/>
      <c r="J180" s="190">
        <f t="shared" si="30"/>
        <v>0</v>
      </c>
      <c r="K180" s="191"/>
      <c r="L180" s="36"/>
      <c r="M180" s="192" t="s">
        <v>1</v>
      </c>
      <c r="N180" s="193" t="s">
        <v>43</v>
      </c>
      <c r="O180" s="68"/>
      <c r="P180" s="194">
        <f t="shared" si="31"/>
        <v>0</v>
      </c>
      <c r="Q180" s="194">
        <v>0</v>
      </c>
      <c r="R180" s="194">
        <f t="shared" si="32"/>
        <v>0</v>
      </c>
      <c r="S180" s="194">
        <v>0</v>
      </c>
      <c r="T180" s="195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293</v>
      </c>
      <c r="AT180" s="196" t="s">
        <v>172</v>
      </c>
      <c r="AU180" s="196" t="s">
        <v>88</v>
      </c>
      <c r="AY180" s="14" t="s">
        <v>170</v>
      </c>
      <c r="BE180" s="197">
        <f t="shared" si="34"/>
        <v>0</v>
      </c>
      <c r="BF180" s="197">
        <f t="shared" si="35"/>
        <v>0</v>
      </c>
      <c r="BG180" s="197">
        <f t="shared" si="36"/>
        <v>0</v>
      </c>
      <c r="BH180" s="197">
        <f t="shared" si="37"/>
        <v>0</v>
      </c>
      <c r="BI180" s="197">
        <f t="shared" si="38"/>
        <v>0</v>
      </c>
      <c r="BJ180" s="14" t="s">
        <v>86</v>
      </c>
      <c r="BK180" s="197">
        <f t="shared" si="39"/>
        <v>0</v>
      </c>
      <c r="BL180" s="14" t="s">
        <v>293</v>
      </c>
      <c r="BM180" s="196" t="s">
        <v>488</v>
      </c>
    </row>
    <row r="181" spans="1:65" s="2" customFormat="1" ht="24.2" customHeight="1">
      <c r="A181" s="31"/>
      <c r="B181" s="32"/>
      <c r="C181" s="184" t="s">
        <v>489</v>
      </c>
      <c r="D181" s="184" t="s">
        <v>172</v>
      </c>
      <c r="E181" s="185" t="s">
        <v>490</v>
      </c>
      <c r="F181" s="186" t="s">
        <v>491</v>
      </c>
      <c r="G181" s="187" t="s">
        <v>264</v>
      </c>
      <c r="H181" s="188">
        <v>1</v>
      </c>
      <c r="I181" s="189"/>
      <c r="J181" s="190">
        <f t="shared" si="30"/>
        <v>0</v>
      </c>
      <c r="K181" s="191"/>
      <c r="L181" s="36"/>
      <c r="M181" s="192" t="s">
        <v>1</v>
      </c>
      <c r="N181" s="193" t="s">
        <v>43</v>
      </c>
      <c r="O181" s="68"/>
      <c r="P181" s="194">
        <f t="shared" si="31"/>
        <v>0</v>
      </c>
      <c r="Q181" s="194">
        <v>0</v>
      </c>
      <c r="R181" s="194">
        <f t="shared" si="32"/>
        <v>0</v>
      </c>
      <c r="S181" s="194">
        <v>0</v>
      </c>
      <c r="T181" s="195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293</v>
      </c>
      <c r="AT181" s="196" t="s">
        <v>172</v>
      </c>
      <c r="AU181" s="196" t="s">
        <v>88</v>
      </c>
      <c r="AY181" s="14" t="s">
        <v>170</v>
      </c>
      <c r="BE181" s="197">
        <f t="shared" si="34"/>
        <v>0</v>
      </c>
      <c r="BF181" s="197">
        <f t="shared" si="35"/>
        <v>0</v>
      </c>
      <c r="BG181" s="197">
        <f t="shared" si="36"/>
        <v>0</v>
      </c>
      <c r="BH181" s="197">
        <f t="shared" si="37"/>
        <v>0</v>
      </c>
      <c r="BI181" s="197">
        <f t="shared" si="38"/>
        <v>0</v>
      </c>
      <c r="BJ181" s="14" t="s">
        <v>86</v>
      </c>
      <c r="BK181" s="197">
        <f t="shared" si="39"/>
        <v>0</v>
      </c>
      <c r="BL181" s="14" t="s">
        <v>293</v>
      </c>
      <c r="BM181" s="196" t="s">
        <v>492</v>
      </c>
    </row>
    <row r="182" spans="1:65" s="2" customFormat="1" ht="37.9" customHeight="1">
      <c r="A182" s="31"/>
      <c r="B182" s="32"/>
      <c r="C182" s="184" t="s">
        <v>493</v>
      </c>
      <c r="D182" s="184" t="s">
        <v>172</v>
      </c>
      <c r="E182" s="185" t="s">
        <v>494</v>
      </c>
      <c r="F182" s="186" t="s">
        <v>495</v>
      </c>
      <c r="G182" s="187" t="s">
        <v>264</v>
      </c>
      <c r="H182" s="188">
        <v>1</v>
      </c>
      <c r="I182" s="189"/>
      <c r="J182" s="190">
        <f t="shared" si="30"/>
        <v>0</v>
      </c>
      <c r="K182" s="191"/>
      <c r="L182" s="36"/>
      <c r="M182" s="192" t="s">
        <v>1</v>
      </c>
      <c r="N182" s="193" t="s">
        <v>43</v>
      </c>
      <c r="O182" s="68"/>
      <c r="P182" s="194">
        <f t="shared" si="31"/>
        <v>0</v>
      </c>
      <c r="Q182" s="194">
        <v>0</v>
      </c>
      <c r="R182" s="194">
        <f t="shared" si="32"/>
        <v>0</v>
      </c>
      <c r="S182" s="194">
        <v>0</v>
      </c>
      <c r="T182" s="195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293</v>
      </c>
      <c r="AT182" s="196" t="s">
        <v>172</v>
      </c>
      <c r="AU182" s="196" t="s">
        <v>88</v>
      </c>
      <c r="AY182" s="14" t="s">
        <v>170</v>
      </c>
      <c r="BE182" s="197">
        <f t="shared" si="34"/>
        <v>0</v>
      </c>
      <c r="BF182" s="197">
        <f t="shared" si="35"/>
        <v>0</v>
      </c>
      <c r="BG182" s="197">
        <f t="shared" si="36"/>
        <v>0</v>
      </c>
      <c r="BH182" s="197">
        <f t="shared" si="37"/>
        <v>0</v>
      </c>
      <c r="BI182" s="197">
        <f t="shared" si="38"/>
        <v>0</v>
      </c>
      <c r="BJ182" s="14" t="s">
        <v>86</v>
      </c>
      <c r="BK182" s="197">
        <f t="shared" si="39"/>
        <v>0</v>
      </c>
      <c r="BL182" s="14" t="s">
        <v>293</v>
      </c>
      <c r="BM182" s="196" t="s">
        <v>496</v>
      </c>
    </row>
    <row r="183" spans="1:65" s="2" customFormat="1" ht="14.45" customHeight="1">
      <c r="A183" s="31"/>
      <c r="B183" s="32"/>
      <c r="C183" s="184" t="s">
        <v>497</v>
      </c>
      <c r="D183" s="184" t="s">
        <v>172</v>
      </c>
      <c r="E183" s="185" t="s">
        <v>498</v>
      </c>
      <c r="F183" s="186" t="s">
        <v>499</v>
      </c>
      <c r="G183" s="187" t="s">
        <v>264</v>
      </c>
      <c r="H183" s="188">
        <v>1</v>
      </c>
      <c r="I183" s="189"/>
      <c r="J183" s="190">
        <f t="shared" si="30"/>
        <v>0</v>
      </c>
      <c r="K183" s="191"/>
      <c r="L183" s="36"/>
      <c r="M183" s="192" t="s">
        <v>1</v>
      </c>
      <c r="N183" s="193" t="s">
        <v>43</v>
      </c>
      <c r="O183" s="68"/>
      <c r="P183" s="194">
        <f t="shared" si="31"/>
        <v>0</v>
      </c>
      <c r="Q183" s="194">
        <v>0</v>
      </c>
      <c r="R183" s="194">
        <f t="shared" si="32"/>
        <v>0</v>
      </c>
      <c r="S183" s="194">
        <v>0</v>
      </c>
      <c r="T183" s="195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293</v>
      </c>
      <c r="AT183" s="196" t="s">
        <v>172</v>
      </c>
      <c r="AU183" s="196" t="s">
        <v>88</v>
      </c>
      <c r="AY183" s="14" t="s">
        <v>170</v>
      </c>
      <c r="BE183" s="197">
        <f t="shared" si="34"/>
        <v>0</v>
      </c>
      <c r="BF183" s="197">
        <f t="shared" si="35"/>
        <v>0</v>
      </c>
      <c r="BG183" s="197">
        <f t="shared" si="36"/>
        <v>0</v>
      </c>
      <c r="BH183" s="197">
        <f t="shared" si="37"/>
        <v>0</v>
      </c>
      <c r="BI183" s="197">
        <f t="shared" si="38"/>
        <v>0</v>
      </c>
      <c r="BJ183" s="14" t="s">
        <v>86</v>
      </c>
      <c r="BK183" s="197">
        <f t="shared" si="39"/>
        <v>0</v>
      </c>
      <c r="BL183" s="14" t="s">
        <v>293</v>
      </c>
      <c r="BM183" s="196" t="s">
        <v>500</v>
      </c>
    </row>
    <row r="184" spans="1:65" s="2" customFormat="1" ht="37.9" customHeight="1">
      <c r="A184" s="31"/>
      <c r="B184" s="32"/>
      <c r="C184" s="184" t="s">
        <v>501</v>
      </c>
      <c r="D184" s="184" t="s">
        <v>172</v>
      </c>
      <c r="E184" s="185" t="s">
        <v>300</v>
      </c>
      <c r="F184" s="186" t="s">
        <v>301</v>
      </c>
      <c r="G184" s="187" t="s">
        <v>264</v>
      </c>
      <c r="H184" s="188">
        <v>1</v>
      </c>
      <c r="I184" s="189"/>
      <c r="J184" s="190">
        <f t="shared" si="30"/>
        <v>0</v>
      </c>
      <c r="K184" s="191"/>
      <c r="L184" s="36"/>
      <c r="M184" s="192" t="s">
        <v>1</v>
      </c>
      <c r="N184" s="193" t="s">
        <v>43</v>
      </c>
      <c r="O184" s="68"/>
      <c r="P184" s="194">
        <f t="shared" si="31"/>
        <v>0</v>
      </c>
      <c r="Q184" s="194">
        <v>0</v>
      </c>
      <c r="R184" s="194">
        <f t="shared" si="32"/>
        <v>0</v>
      </c>
      <c r="S184" s="194">
        <v>0</v>
      </c>
      <c r="T184" s="195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293</v>
      </c>
      <c r="AT184" s="196" t="s">
        <v>172</v>
      </c>
      <c r="AU184" s="196" t="s">
        <v>88</v>
      </c>
      <c r="AY184" s="14" t="s">
        <v>170</v>
      </c>
      <c r="BE184" s="197">
        <f t="shared" si="34"/>
        <v>0</v>
      </c>
      <c r="BF184" s="197">
        <f t="shared" si="35"/>
        <v>0</v>
      </c>
      <c r="BG184" s="197">
        <f t="shared" si="36"/>
        <v>0</v>
      </c>
      <c r="BH184" s="197">
        <f t="shared" si="37"/>
        <v>0</v>
      </c>
      <c r="BI184" s="197">
        <f t="shared" si="38"/>
        <v>0</v>
      </c>
      <c r="BJ184" s="14" t="s">
        <v>86</v>
      </c>
      <c r="BK184" s="197">
        <f t="shared" si="39"/>
        <v>0</v>
      </c>
      <c r="BL184" s="14" t="s">
        <v>293</v>
      </c>
      <c r="BM184" s="196" t="s">
        <v>502</v>
      </c>
    </row>
    <row r="185" spans="1:65" s="2" customFormat="1" ht="37.9" customHeight="1">
      <c r="A185" s="31"/>
      <c r="B185" s="32"/>
      <c r="C185" s="184" t="s">
        <v>503</v>
      </c>
      <c r="D185" s="184" t="s">
        <v>172</v>
      </c>
      <c r="E185" s="185" t="s">
        <v>304</v>
      </c>
      <c r="F185" s="186" t="s">
        <v>305</v>
      </c>
      <c r="G185" s="187" t="s">
        <v>264</v>
      </c>
      <c r="H185" s="188">
        <v>1</v>
      </c>
      <c r="I185" s="189"/>
      <c r="J185" s="190">
        <f t="shared" si="30"/>
        <v>0</v>
      </c>
      <c r="K185" s="191"/>
      <c r="L185" s="36"/>
      <c r="M185" s="192" t="s">
        <v>1</v>
      </c>
      <c r="N185" s="193" t="s">
        <v>43</v>
      </c>
      <c r="O185" s="68"/>
      <c r="P185" s="194">
        <f t="shared" si="31"/>
        <v>0</v>
      </c>
      <c r="Q185" s="194">
        <v>0</v>
      </c>
      <c r="R185" s="194">
        <f t="shared" si="32"/>
        <v>0</v>
      </c>
      <c r="S185" s="194">
        <v>0</v>
      </c>
      <c r="T185" s="195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293</v>
      </c>
      <c r="AT185" s="196" t="s">
        <v>172</v>
      </c>
      <c r="AU185" s="196" t="s">
        <v>88</v>
      </c>
      <c r="AY185" s="14" t="s">
        <v>170</v>
      </c>
      <c r="BE185" s="197">
        <f t="shared" si="34"/>
        <v>0</v>
      </c>
      <c r="BF185" s="197">
        <f t="shared" si="35"/>
        <v>0</v>
      </c>
      <c r="BG185" s="197">
        <f t="shared" si="36"/>
        <v>0</v>
      </c>
      <c r="BH185" s="197">
        <f t="shared" si="37"/>
        <v>0</v>
      </c>
      <c r="BI185" s="197">
        <f t="shared" si="38"/>
        <v>0</v>
      </c>
      <c r="BJ185" s="14" t="s">
        <v>86</v>
      </c>
      <c r="BK185" s="197">
        <f t="shared" si="39"/>
        <v>0</v>
      </c>
      <c r="BL185" s="14" t="s">
        <v>293</v>
      </c>
      <c r="BM185" s="196" t="s">
        <v>504</v>
      </c>
    </row>
    <row r="186" spans="1:65" s="2" customFormat="1" ht="24.2" customHeight="1">
      <c r="A186" s="31"/>
      <c r="B186" s="32"/>
      <c r="C186" s="184" t="s">
        <v>505</v>
      </c>
      <c r="D186" s="184" t="s">
        <v>172</v>
      </c>
      <c r="E186" s="185" t="s">
        <v>308</v>
      </c>
      <c r="F186" s="186" t="s">
        <v>309</v>
      </c>
      <c r="G186" s="187" t="s">
        <v>264</v>
      </c>
      <c r="H186" s="188">
        <v>1</v>
      </c>
      <c r="I186" s="189"/>
      <c r="J186" s="190">
        <f t="shared" si="30"/>
        <v>0</v>
      </c>
      <c r="K186" s="191"/>
      <c r="L186" s="36"/>
      <c r="M186" s="192" t="s">
        <v>1</v>
      </c>
      <c r="N186" s="193" t="s">
        <v>43</v>
      </c>
      <c r="O186" s="68"/>
      <c r="P186" s="194">
        <f t="shared" si="31"/>
        <v>0</v>
      </c>
      <c r="Q186" s="194">
        <v>0</v>
      </c>
      <c r="R186" s="194">
        <f t="shared" si="32"/>
        <v>0</v>
      </c>
      <c r="S186" s="194">
        <v>0</v>
      </c>
      <c r="T186" s="195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293</v>
      </c>
      <c r="AT186" s="196" t="s">
        <v>172</v>
      </c>
      <c r="AU186" s="196" t="s">
        <v>88</v>
      </c>
      <c r="AY186" s="14" t="s">
        <v>170</v>
      </c>
      <c r="BE186" s="197">
        <f t="shared" si="34"/>
        <v>0</v>
      </c>
      <c r="BF186" s="197">
        <f t="shared" si="35"/>
        <v>0</v>
      </c>
      <c r="BG186" s="197">
        <f t="shared" si="36"/>
        <v>0</v>
      </c>
      <c r="BH186" s="197">
        <f t="shared" si="37"/>
        <v>0</v>
      </c>
      <c r="BI186" s="197">
        <f t="shared" si="38"/>
        <v>0</v>
      </c>
      <c r="BJ186" s="14" t="s">
        <v>86</v>
      </c>
      <c r="BK186" s="197">
        <f t="shared" si="39"/>
        <v>0</v>
      </c>
      <c r="BL186" s="14" t="s">
        <v>293</v>
      </c>
      <c r="BM186" s="196" t="s">
        <v>506</v>
      </c>
    </row>
    <row r="187" spans="1:65" s="2" customFormat="1" ht="14.45" customHeight="1">
      <c r="A187" s="31"/>
      <c r="B187" s="32"/>
      <c r="C187" s="184" t="s">
        <v>507</v>
      </c>
      <c r="D187" s="184" t="s">
        <v>172</v>
      </c>
      <c r="E187" s="185" t="s">
        <v>312</v>
      </c>
      <c r="F187" s="186" t="s">
        <v>313</v>
      </c>
      <c r="G187" s="187" t="s">
        <v>264</v>
      </c>
      <c r="H187" s="188">
        <v>1</v>
      </c>
      <c r="I187" s="189"/>
      <c r="J187" s="190">
        <f t="shared" si="30"/>
        <v>0</v>
      </c>
      <c r="K187" s="191"/>
      <c r="L187" s="36"/>
      <c r="M187" s="209" t="s">
        <v>1</v>
      </c>
      <c r="N187" s="210" t="s">
        <v>43</v>
      </c>
      <c r="O187" s="211"/>
      <c r="P187" s="212">
        <f t="shared" si="31"/>
        <v>0</v>
      </c>
      <c r="Q187" s="212">
        <v>0</v>
      </c>
      <c r="R187" s="212">
        <f t="shared" si="32"/>
        <v>0</v>
      </c>
      <c r="S187" s="212">
        <v>0</v>
      </c>
      <c r="T187" s="213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293</v>
      </c>
      <c r="AT187" s="196" t="s">
        <v>172</v>
      </c>
      <c r="AU187" s="196" t="s">
        <v>88</v>
      </c>
      <c r="AY187" s="14" t="s">
        <v>170</v>
      </c>
      <c r="BE187" s="197">
        <f t="shared" si="34"/>
        <v>0</v>
      </c>
      <c r="BF187" s="197">
        <f t="shared" si="35"/>
        <v>0</v>
      </c>
      <c r="BG187" s="197">
        <f t="shared" si="36"/>
        <v>0</v>
      </c>
      <c r="BH187" s="197">
        <f t="shared" si="37"/>
        <v>0</v>
      </c>
      <c r="BI187" s="197">
        <f t="shared" si="38"/>
        <v>0</v>
      </c>
      <c r="BJ187" s="14" t="s">
        <v>86</v>
      </c>
      <c r="BK187" s="197">
        <f t="shared" si="39"/>
        <v>0</v>
      </c>
      <c r="BL187" s="14" t="s">
        <v>293</v>
      </c>
      <c r="BM187" s="196" t="s">
        <v>508</v>
      </c>
    </row>
    <row r="188" spans="1:65" s="2" customFormat="1" ht="6.95" customHeight="1">
      <c r="A188" s="3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36"/>
      <c r="M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</row>
  </sheetData>
  <sheetProtection algorithmName="SHA-512" hashValue="i4S2GRoYjynrjgc18Sz5ibNKKueD2FYTZbXWAhJBnWrKSfYcvrFqIWageZzkVY3vCfUTIim7XZyKoLihw18CzQ==" saltValue="UwWy9qCSLKKfoEtvQNQJny/BM7gv8C5pYdyDk6Me3EG8z1A7YiVF/TJd7QyVTwVjffHfq4DJA8uEIh+dcptwCA==" spinCount="100000" sheet="1" objects="1" scenarios="1" formatColumns="0" formatRows="0" autoFilter="0"/>
  <autoFilter ref="C123:K187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97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509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ROUND((SUM(BE123:BE198)),  2)</f>
        <v>0</v>
      </c>
      <c r="G33" s="31"/>
      <c r="H33" s="31"/>
      <c r="I33" s="121">
        <v>0.21</v>
      </c>
      <c r="J33" s="120">
        <f>ROUND(((SUM(BE123:BE198))*I33),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ROUND((SUM(BF123:BF198)),  2)</f>
        <v>0</v>
      </c>
      <c r="G34" s="31"/>
      <c r="H34" s="31"/>
      <c r="I34" s="121">
        <v>0.15</v>
      </c>
      <c r="J34" s="120">
        <f>ROUND(((SUM(BF123:BF198))*I34),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ROUND((SUM(BG123:BG198)),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ROUND((SUM(BH123:BH198)),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ROUND((SUM(BI123:BI198)),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02b - Komunikace - IV.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J124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146</v>
      </c>
      <c r="E98" s="153"/>
      <c r="F98" s="153"/>
      <c r="G98" s="153"/>
      <c r="H98" s="153"/>
      <c r="I98" s="153"/>
      <c r="J98" s="154">
        <f>J125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149</v>
      </c>
      <c r="E99" s="153"/>
      <c r="F99" s="153"/>
      <c r="G99" s="153"/>
      <c r="H99" s="153"/>
      <c r="I99" s="153"/>
      <c r="J99" s="154">
        <f>J139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150</v>
      </c>
      <c r="E100" s="153"/>
      <c r="F100" s="153"/>
      <c r="G100" s="153"/>
      <c r="H100" s="153"/>
      <c r="I100" s="153"/>
      <c r="J100" s="154">
        <f>J159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151</v>
      </c>
      <c r="E101" s="153"/>
      <c r="F101" s="153"/>
      <c r="G101" s="153"/>
      <c r="H101" s="153"/>
      <c r="I101" s="153"/>
      <c r="J101" s="154">
        <f>J179</f>
        <v>0</v>
      </c>
      <c r="K101" s="151"/>
      <c r="L101" s="155"/>
    </row>
    <row r="102" spans="1:31" s="9" customFormat="1" ht="24.95" customHeight="1">
      <c r="B102" s="144"/>
      <c r="C102" s="145"/>
      <c r="D102" s="146" t="s">
        <v>153</v>
      </c>
      <c r="E102" s="147"/>
      <c r="F102" s="147"/>
      <c r="G102" s="147"/>
      <c r="H102" s="147"/>
      <c r="I102" s="147"/>
      <c r="J102" s="148">
        <f>J185</f>
        <v>0</v>
      </c>
      <c r="K102" s="145"/>
      <c r="L102" s="149"/>
    </row>
    <row r="103" spans="1:31" s="10" customFormat="1" ht="19.899999999999999" customHeight="1">
      <c r="B103" s="150"/>
      <c r="C103" s="151"/>
      <c r="D103" s="152" t="s">
        <v>154</v>
      </c>
      <c r="E103" s="153"/>
      <c r="F103" s="153"/>
      <c r="G103" s="153"/>
      <c r="H103" s="153"/>
      <c r="I103" s="153"/>
      <c r="J103" s="154">
        <f>J186</f>
        <v>0</v>
      </c>
      <c r="K103" s="151"/>
      <c r="L103" s="155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155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2" t="str">
        <f>E7</f>
        <v>Revitalizace sídliště Šumavská - Pod Vodojemem - III. a IV. Etapa</v>
      </c>
      <c r="F113" s="263"/>
      <c r="G113" s="263"/>
      <c r="H113" s="26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138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18" t="str">
        <f>E9</f>
        <v>02b - Komunikace - IV. etapa</v>
      </c>
      <c r="F115" s="264"/>
      <c r="G115" s="264"/>
      <c r="H115" s="264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F12</f>
        <v xml:space="preserve"> </v>
      </c>
      <c r="G117" s="33"/>
      <c r="H117" s="33"/>
      <c r="I117" s="26" t="s">
        <v>22</v>
      </c>
      <c r="J117" s="63" t="str">
        <f>IF(J12="","",J12)</f>
        <v>2. 11. 2021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E15</f>
        <v>město Horažďovice</v>
      </c>
      <c r="G119" s="33"/>
      <c r="H119" s="33"/>
      <c r="I119" s="26" t="s">
        <v>32</v>
      </c>
      <c r="J119" s="29" t="str">
        <f>E21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30</v>
      </c>
      <c r="D120" s="33"/>
      <c r="E120" s="33"/>
      <c r="F120" s="24" t="str">
        <f>IF(E18="","",E18)</f>
        <v>Vyplň údaj</v>
      </c>
      <c r="G120" s="33"/>
      <c r="H120" s="33"/>
      <c r="I120" s="26" t="s">
        <v>35</v>
      </c>
      <c r="J120" s="29" t="str">
        <f>E24</f>
        <v>Pavel Matoušek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56"/>
      <c r="B122" s="157"/>
      <c r="C122" s="158" t="s">
        <v>156</v>
      </c>
      <c r="D122" s="159" t="s">
        <v>63</v>
      </c>
      <c r="E122" s="159" t="s">
        <v>59</v>
      </c>
      <c r="F122" s="159" t="s">
        <v>60</v>
      </c>
      <c r="G122" s="159" t="s">
        <v>157</v>
      </c>
      <c r="H122" s="159" t="s">
        <v>158</v>
      </c>
      <c r="I122" s="159" t="s">
        <v>159</v>
      </c>
      <c r="J122" s="160" t="s">
        <v>142</v>
      </c>
      <c r="K122" s="161" t="s">
        <v>160</v>
      </c>
      <c r="L122" s="162"/>
      <c r="M122" s="72" t="s">
        <v>1</v>
      </c>
      <c r="N122" s="73" t="s">
        <v>42</v>
      </c>
      <c r="O122" s="73" t="s">
        <v>161</v>
      </c>
      <c r="P122" s="73" t="s">
        <v>162</v>
      </c>
      <c r="Q122" s="73" t="s">
        <v>163</v>
      </c>
      <c r="R122" s="73" t="s">
        <v>164</v>
      </c>
      <c r="S122" s="73" t="s">
        <v>165</v>
      </c>
      <c r="T122" s="74" t="s">
        <v>166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pans="1:65" s="2" customFormat="1" ht="22.9" customHeight="1">
      <c r="A123" s="31"/>
      <c r="B123" s="32"/>
      <c r="C123" s="79" t="s">
        <v>167</v>
      </c>
      <c r="D123" s="33"/>
      <c r="E123" s="33"/>
      <c r="F123" s="33"/>
      <c r="G123" s="33"/>
      <c r="H123" s="33"/>
      <c r="I123" s="33"/>
      <c r="J123" s="163">
        <f>BK123</f>
        <v>0</v>
      </c>
      <c r="K123" s="33"/>
      <c r="L123" s="36"/>
      <c r="M123" s="75"/>
      <c r="N123" s="164"/>
      <c r="O123" s="76"/>
      <c r="P123" s="165">
        <f>P124+P185</f>
        <v>0</v>
      </c>
      <c r="Q123" s="76"/>
      <c r="R123" s="165">
        <f>R124+R185</f>
        <v>2672.2090343</v>
      </c>
      <c r="S123" s="76"/>
      <c r="T123" s="166">
        <f>T124+T185</f>
        <v>537.25639999999999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77</v>
      </c>
      <c r="AU123" s="14" t="s">
        <v>144</v>
      </c>
      <c r="BK123" s="167">
        <f>BK124+BK185</f>
        <v>0</v>
      </c>
    </row>
    <row r="124" spans="1:65" s="12" customFormat="1" ht="25.9" customHeight="1">
      <c r="B124" s="168"/>
      <c r="C124" s="169"/>
      <c r="D124" s="170" t="s">
        <v>77</v>
      </c>
      <c r="E124" s="171" t="s">
        <v>168</v>
      </c>
      <c r="F124" s="171" t="s">
        <v>169</v>
      </c>
      <c r="G124" s="169"/>
      <c r="H124" s="169"/>
      <c r="I124" s="172"/>
      <c r="J124" s="173">
        <f>BK124</f>
        <v>0</v>
      </c>
      <c r="K124" s="169"/>
      <c r="L124" s="174"/>
      <c r="M124" s="175"/>
      <c r="N124" s="176"/>
      <c r="O124" s="176"/>
      <c r="P124" s="177">
        <f>P125+P139+P159+P179</f>
        <v>0</v>
      </c>
      <c r="Q124" s="176"/>
      <c r="R124" s="177">
        <f>R125+R139+R159+R179</f>
        <v>2672.2090343</v>
      </c>
      <c r="S124" s="176"/>
      <c r="T124" s="178">
        <f>T125+T139+T159+T179</f>
        <v>537.25639999999999</v>
      </c>
      <c r="AR124" s="179" t="s">
        <v>86</v>
      </c>
      <c r="AT124" s="180" t="s">
        <v>77</v>
      </c>
      <c r="AU124" s="180" t="s">
        <v>78</v>
      </c>
      <c r="AY124" s="179" t="s">
        <v>170</v>
      </c>
      <c r="BK124" s="181">
        <f>BK125+BK139+BK159+BK179</f>
        <v>0</v>
      </c>
    </row>
    <row r="125" spans="1:65" s="12" customFormat="1" ht="22.9" customHeight="1">
      <c r="B125" s="168"/>
      <c r="C125" s="169"/>
      <c r="D125" s="170" t="s">
        <v>77</v>
      </c>
      <c r="E125" s="182" t="s">
        <v>86</v>
      </c>
      <c r="F125" s="182" t="s">
        <v>171</v>
      </c>
      <c r="G125" s="169"/>
      <c r="H125" s="169"/>
      <c r="I125" s="172"/>
      <c r="J125" s="183">
        <f>BK125</f>
        <v>0</v>
      </c>
      <c r="K125" s="169"/>
      <c r="L125" s="174"/>
      <c r="M125" s="175"/>
      <c r="N125" s="176"/>
      <c r="O125" s="176"/>
      <c r="P125" s="177">
        <f>SUM(P126:P138)</f>
        <v>0</v>
      </c>
      <c r="Q125" s="176"/>
      <c r="R125" s="177">
        <f>SUM(R126:R138)</f>
        <v>0</v>
      </c>
      <c r="S125" s="176"/>
      <c r="T125" s="178">
        <f>SUM(T126:T138)</f>
        <v>537.0924</v>
      </c>
      <c r="AR125" s="179" t="s">
        <v>86</v>
      </c>
      <c r="AT125" s="180" t="s">
        <v>77</v>
      </c>
      <c r="AU125" s="180" t="s">
        <v>86</v>
      </c>
      <c r="AY125" s="179" t="s">
        <v>170</v>
      </c>
      <c r="BK125" s="181">
        <f>SUM(BK126:BK138)</f>
        <v>0</v>
      </c>
    </row>
    <row r="126" spans="1:65" s="2" customFormat="1" ht="24.2" customHeight="1">
      <c r="A126" s="31"/>
      <c r="B126" s="32"/>
      <c r="C126" s="184" t="s">
        <v>86</v>
      </c>
      <c r="D126" s="184" t="s">
        <v>172</v>
      </c>
      <c r="E126" s="185" t="s">
        <v>351</v>
      </c>
      <c r="F126" s="186" t="s">
        <v>352</v>
      </c>
      <c r="G126" s="187" t="s">
        <v>196</v>
      </c>
      <c r="H126" s="188">
        <v>1022.7</v>
      </c>
      <c r="I126" s="189"/>
      <c r="J126" s="190">
        <f t="shared" ref="J126:J138" si="0">ROUND(I126*H126,2)</f>
        <v>0</v>
      </c>
      <c r="K126" s="191"/>
      <c r="L126" s="36"/>
      <c r="M126" s="192" t="s">
        <v>1</v>
      </c>
      <c r="N126" s="193" t="s">
        <v>43</v>
      </c>
      <c r="O126" s="68"/>
      <c r="P126" s="194">
        <f t="shared" ref="P126:P138" si="1">O126*H126</f>
        <v>0</v>
      </c>
      <c r="Q126" s="194">
        <v>0</v>
      </c>
      <c r="R126" s="194">
        <f t="shared" ref="R126:R138" si="2">Q126*H126</f>
        <v>0</v>
      </c>
      <c r="S126" s="194">
        <v>0.17</v>
      </c>
      <c r="T126" s="195">
        <f t="shared" ref="T126:T138" si="3">S126*H126</f>
        <v>173.85900000000001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176</v>
      </c>
      <c r="AT126" s="196" t="s">
        <v>172</v>
      </c>
      <c r="AU126" s="196" t="s">
        <v>88</v>
      </c>
      <c r="AY126" s="14" t="s">
        <v>170</v>
      </c>
      <c r="BE126" s="197">
        <f t="shared" ref="BE126:BE138" si="4">IF(N126="základní",J126,0)</f>
        <v>0</v>
      </c>
      <c r="BF126" s="197">
        <f t="shared" ref="BF126:BF138" si="5">IF(N126="snížená",J126,0)</f>
        <v>0</v>
      </c>
      <c r="BG126" s="197">
        <f t="shared" ref="BG126:BG138" si="6">IF(N126="zákl. přenesená",J126,0)</f>
        <v>0</v>
      </c>
      <c r="BH126" s="197">
        <f t="shared" ref="BH126:BH138" si="7">IF(N126="sníž. přenesená",J126,0)</f>
        <v>0</v>
      </c>
      <c r="BI126" s="197">
        <f t="shared" ref="BI126:BI138" si="8">IF(N126="nulová",J126,0)</f>
        <v>0</v>
      </c>
      <c r="BJ126" s="14" t="s">
        <v>86</v>
      </c>
      <c r="BK126" s="197">
        <f t="shared" ref="BK126:BK138" si="9">ROUND(I126*H126,2)</f>
        <v>0</v>
      </c>
      <c r="BL126" s="14" t="s">
        <v>176</v>
      </c>
      <c r="BM126" s="196" t="s">
        <v>510</v>
      </c>
    </row>
    <row r="127" spans="1:65" s="2" customFormat="1" ht="24.2" customHeight="1">
      <c r="A127" s="31"/>
      <c r="B127" s="32"/>
      <c r="C127" s="184" t="s">
        <v>88</v>
      </c>
      <c r="D127" s="184" t="s">
        <v>172</v>
      </c>
      <c r="E127" s="185" t="s">
        <v>354</v>
      </c>
      <c r="F127" s="186" t="s">
        <v>355</v>
      </c>
      <c r="G127" s="187" t="s">
        <v>196</v>
      </c>
      <c r="H127" s="188">
        <v>430.63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43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0.28999999999999998</v>
      </c>
      <c r="T127" s="195">
        <f t="shared" si="3"/>
        <v>124.88269999999999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176</v>
      </c>
      <c r="AT127" s="196" t="s">
        <v>172</v>
      </c>
      <c r="AU127" s="196" t="s">
        <v>88</v>
      </c>
      <c r="AY127" s="14" t="s">
        <v>170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86</v>
      </c>
      <c r="BK127" s="197">
        <f t="shared" si="9"/>
        <v>0</v>
      </c>
      <c r="BL127" s="14" t="s">
        <v>176</v>
      </c>
      <c r="BM127" s="196" t="s">
        <v>511</v>
      </c>
    </row>
    <row r="128" spans="1:65" s="2" customFormat="1" ht="24.2" customHeight="1">
      <c r="A128" s="31"/>
      <c r="B128" s="32"/>
      <c r="C128" s="184" t="s">
        <v>181</v>
      </c>
      <c r="D128" s="184" t="s">
        <v>172</v>
      </c>
      <c r="E128" s="185" t="s">
        <v>357</v>
      </c>
      <c r="F128" s="186" t="s">
        <v>358</v>
      </c>
      <c r="G128" s="187" t="s">
        <v>196</v>
      </c>
      <c r="H128" s="188">
        <v>1022.7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43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9.8000000000000004E-2</v>
      </c>
      <c r="T128" s="195">
        <f t="shared" si="3"/>
        <v>100.22460000000001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176</v>
      </c>
      <c r="AT128" s="196" t="s">
        <v>172</v>
      </c>
      <c r="AU128" s="196" t="s">
        <v>88</v>
      </c>
      <c r="AY128" s="14" t="s">
        <v>170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86</v>
      </c>
      <c r="BK128" s="197">
        <f t="shared" si="9"/>
        <v>0</v>
      </c>
      <c r="BL128" s="14" t="s">
        <v>176</v>
      </c>
      <c r="BM128" s="196" t="s">
        <v>512</v>
      </c>
    </row>
    <row r="129" spans="1:65" s="2" customFormat="1" ht="24.2" customHeight="1">
      <c r="A129" s="31"/>
      <c r="B129" s="32"/>
      <c r="C129" s="184" t="s">
        <v>176</v>
      </c>
      <c r="D129" s="184" t="s">
        <v>172</v>
      </c>
      <c r="E129" s="185" t="s">
        <v>360</v>
      </c>
      <c r="F129" s="186" t="s">
        <v>361</v>
      </c>
      <c r="G129" s="187" t="s">
        <v>196</v>
      </c>
      <c r="H129" s="188">
        <v>430.63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0.22</v>
      </c>
      <c r="T129" s="195">
        <f t="shared" si="3"/>
        <v>94.738600000000005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86</v>
      </c>
      <c r="BK129" s="197">
        <f t="shared" si="9"/>
        <v>0</v>
      </c>
      <c r="BL129" s="14" t="s">
        <v>176</v>
      </c>
      <c r="BM129" s="196" t="s">
        <v>513</v>
      </c>
    </row>
    <row r="130" spans="1:65" s="2" customFormat="1" ht="14.45" customHeight="1">
      <c r="A130" s="31"/>
      <c r="B130" s="32"/>
      <c r="C130" s="184" t="s">
        <v>188</v>
      </c>
      <c r="D130" s="184" t="s">
        <v>172</v>
      </c>
      <c r="E130" s="185" t="s">
        <v>363</v>
      </c>
      <c r="F130" s="186" t="s">
        <v>364</v>
      </c>
      <c r="G130" s="187" t="s">
        <v>217</v>
      </c>
      <c r="H130" s="188">
        <v>177.5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0.20499999999999999</v>
      </c>
      <c r="T130" s="195">
        <f t="shared" si="3"/>
        <v>36.387499999999996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514</v>
      </c>
    </row>
    <row r="131" spans="1:65" s="2" customFormat="1" ht="14.45" customHeight="1">
      <c r="A131" s="31"/>
      <c r="B131" s="32"/>
      <c r="C131" s="184" t="s">
        <v>193</v>
      </c>
      <c r="D131" s="184" t="s">
        <v>172</v>
      </c>
      <c r="E131" s="185" t="s">
        <v>366</v>
      </c>
      <c r="F131" s="186" t="s">
        <v>367</v>
      </c>
      <c r="G131" s="187" t="s">
        <v>217</v>
      </c>
      <c r="H131" s="188">
        <v>175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0.04</v>
      </c>
      <c r="T131" s="195">
        <f t="shared" si="3"/>
        <v>7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515</v>
      </c>
    </row>
    <row r="132" spans="1:65" s="2" customFormat="1" ht="24.2" customHeight="1">
      <c r="A132" s="31"/>
      <c r="B132" s="32"/>
      <c r="C132" s="184" t="s">
        <v>199</v>
      </c>
      <c r="D132" s="184" t="s">
        <v>172</v>
      </c>
      <c r="E132" s="185" t="s">
        <v>369</v>
      </c>
      <c r="F132" s="186" t="s">
        <v>370</v>
      </c>
      <c r="G132" s="187" t="s">
        <v>175</v>
      </c>
      <c r="H132" s="188">
        <v>1052.8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516</v>
      </c>
    </row>
    <row r="133" spans="1:65" s="2" customFormat="1" ht="24.2" customHeight="1">
      <c r="A133" s="31"/>
      <c r="B133" s="32"/>
      <c r="C133" s="184" t="s">
        <v>204</v>
      </c>
      <c r="D133" s="184" t="s">
        <v>172</v>
      </c>
      <c r="E133" s="185" t="s">
        <v>178</v>
      </c>
      <c r="F133" s="186" t="s">
        <v>179</v>
      </c>
      <c r="G133" s="187" t="s">
        <v>175</v>
      </c>
      <c r="H133" s="188">
        <v>1052.8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517</v>
      </c>
    </row>
    <row r="134" spans="1:65" s="2" customFormat="1" ht="24.2" customHeight="1">
      <c r="A134" s="31"/>
      <c r="B134" s="32"/>
      <c r="C134" s="184" t="s">
        <v>209</v>
      </c>
      <c r="D134" s="184" t="s">
        <v>172</v>
      </c>
      <c r="E134" s="185" t="s">
        <v>182</v>
      </c>
      <c r="F134" s="186" t="s">
        <v>183</v>
      </c>
      <c r="G134" s="187" t="s">
        <v>175</v>
      </c>
      <c r="H134" s="188">
        <v>16844.8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518</v>
      </c>
    </row>
    <row r="135" spans="1:65" s="2" customFormat="1" ht="14.45" customHeight="1">
      <c r="A135" s="31"/>
      <c r="B135" s="32"/>
      <c r="C135" s="184" t="s">
        <v>214</v>
      </c>
      <c r="D135" s="184" t="s">
        <v>172</v>
      </c>
      <c r="E135" s="185" t="s">
        <v>185</v>
      </c>
      <c r="F135" s="186" t="s">
        <v>186</v>
      </c>
      <c r="G135" s="187" t="s">
        <v>175</v>
      </c>
      <c r="H135" s="188">
        <v>1052.8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519</v>
      </c>
    </row>
    <row r="136" spans="1:65" s="2" customFormat="1" ht="24.2" customHeight="1">
      <c r="A136" s="31"/>
      <c r="B136" s="32"/>
      <c r="C136" s="184" t="s">
        <v>219</v>
      </c>
      <c r="D136" s="184" t="s">
        <v>172</v>
      </c>
      <c r="E136" s="185" t="s">
        <v>189</v>
      </c>
      <c r="F136" s="186" t="s">
        <v>190</v>
      </c>
      <c r="G136" s="187" t="s">
        <v>191</v>
      </c>
      <c r="H136" s="188">
        <v>1842.4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520</v>
      </c>
    </row>
    <row r="137" spans="1:65" s="2" customFormat="1" ht="24.2" customHeight="1">
      <c r="A137" s="31"/>
      <c r="B137" s="32"/>
      <c r="C137" s="184" t="s">
        <v>225</v>
      </c>
      <c r="D137" s="184" t="s">
        <v>172</v>
      </c>
      <c r="E137" s="185" t="s">
        <v>376</v>
      </c>
      <c r="F137" s="186" t="s">
        <v>377</v>
      </c>
      <c r="G137" s="187" t="s">
        <v>175</v>
      </c>
      <c r="H137" s="188">
        <v>511.53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521</v>
      </c>
    </row>
    <row r="138" spans="1:65" s="2" customFormat="1" ht="14.45" customHeight="1">
      <c r="A138" s="31"/>
      <c r="B138" s="32"/>
      <c r="C138" s="184" t="s">
        <v>229</v>
      </c>
      <c r="D138" s="184" t="s">
        <v>172</v>
      </c>
      <c r="E138" s="185" t="s">
        <v>194</v>
      </c>
      <c r="F138" s="186" t="s">
        <v>195</v>
      </c>
      <c r="G138" s="187" t="s">
        <v>196</v>
      </c>
      <c r="H138" s="188">
        <v>3410.22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522</v>
      </c>
    </row>
    <row r="139" spans="1:65" s="12" customFormat="1" ht="22.9" customHeight="1">
      <c r="B139" s="168"/>
      <c r="C139" s="169"/>
      <c r="D139" s="170" t="s">
        <v>77</v>
      </c>
      <c r="E139" s="182" t="s">
        <v>188</v>
      </c>
      <c r="F139" s="182" t="s">
        <v>224</v>
      </c>
      <c r="G139" s="169"/>
      <c r="H139" s="169"/>
      <c r="I139" s="172"/>
      <c r="J139" s="183">
        <f>BK139</f>
        <v>0</v>
      </c>
      <c r="K139" s="169"/>
      <c r="L139" s="174"/>
      <c r="M139" s="175"/>
      <c r="N139" s="176"/>
      <c r="O139" s="176"/>
      <c r="P139" s="177">
        <f>SUM(P140:P158)</f>
        <v>0</v>
      </c>
      <c r="Q139" s="176"/>
      <c r="R139" s="177">
        <f>SUM(R140:R158)</f>
        <v>2306.8353493</v>
      </c>
      <c r="S139" s="176"/>
      <c r="T139" s="178">
        <f>SUM(T140:T158)</f>
        <v>0</v>
      </c>
      <c r="AR139" s="179" t="s">
        <v>86</v>
      </c>
      <c r="AT139" s="180" t="s">
        <v>77</v>
      </c>
      <c r="AU139" s="180" t="s">
        <v>86</v>
      </c>
      <c r="AY139" s="179" t="s">
        <v>170</v>
      </c>
      <c r="BK139" s="181">
        <f>SUM(BK140:BK158)</f>
        <v>0</v>
      </c>
    </row>
    <row r="140" spans="1:65" s="2" customFormat="1" ht="14.45" customHeight="1">
      <c r="A140" s="31"/>
      <c r="B140" s="32"/>
      <c r="C140" s="184" t="s">
        <v>233</v>
      </c>
      <c r="D140" s="184" t="s">
        <v>172</v>
      </c>
      <c r="E140" s="185" t="s">
        <v>226</v>
      </c>
      <c r="F140" s="186" t="s">
        <v>227</v>
      </c>
      <c r="G140" s="187" t="s">
        <v>196</v>
      </c>
      <c r="H140" s="188">
        <v>80.5</v>
      </c>
      <c r="I140" s="189"/>
      <c r="J140" s="190">
        <f t="shared" ref="J140:J158" si="10">ROUND(I140*H140,2)</f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ref="P140:P158" si="11">O140*H140</f>
        <v>0</v>
      </c>
      <c r="Q140" s="194">
        <v>0.25094</v>
      </c>
      <c r="R140" s="194">
        <f t="shared" ref="R140:R158" si="12">Q140*H140</f>
        <v>20.200669999999999</v>
      </c>
      <c r="S140" s="194">
        <v>0</v>
      </c>
      <c r="T140" s="195">
        <f t="shared" ref="T140:T158" si="13"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ref="BE140:BE158" si="14">IF(N140="základní",J140,0)</f>
        <v>0</v>
      </c>
      <c r="BF140" s="197">
        <f t="shared" ref="BF140:BF158" si="15">IF(N140="snížená",J140,0)</f>
        <v>0</v>
      </c>
      <c r="BG140" s="197">
        <f t="shared" ref="BG140:BG158" si="16">IF(N140="zákl. přenesená",J140,0)</f>
        <v>0</v>
      </c>
      <c r="BH140" s="197">
        <f t="shared" ref="BH140:BH158" si="17">IF(N140="sníž. přenesená",J140,0)</f>
        <v>0</v>
      </c>
      <c r="BI140" s="197">
        <f t="shared" ref="BI140:BI158" si="18">IF(N140="nulová",J140,0)</f>
        <v>0</v>
      </c>
      <c r="BJ140" s="14" t="s">
        <v>86</v>
      </c>
      <c r="BK140" s="197">
        <f t="shared" ref="BK140:BK158" si="19">ROUND(I140*H140,2)</f>
        <v>0</v>
      </c>
      <c r="BL140" s="14" t="s">
        <v>176</v>
      </c>
      <c r="BM140" s="196" t="s">
        <v>523</v>
      </c>
    </row>
    <row r="141" spans="1:65" s="2" customFormat="1" ht="14.45" customHeight="1">
      <c r="A141" s="31"/>
      <c r="B141" s="32"/>
      <c r="C141" s="184" t="s">
        <v>8</v>
      </c>
      <c r="D141" s="184" t="s">
        <v>172</v>
      </c>
      <c r="E141" s="185" t="s">
        <v>380</v>
      </c>
      <c r="F141" s="186" t="s">
        <v>381</v>
      </c>
      <c r="G141" s="187" t="s">
        <v>196</v>
      </c>
      <c r="H141" s="188">
        <v>3410.22</v>
      </c>
      <c r="I141" s="189"/>
      <c r="J141" s="190">
        <f t="shared" si="1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1"/>
        <v>0</v>
      </c>
      <c r="Q141" s="194">
        <v>0.27994000000000002</v>
      </c>
      <c r="R141" s="194">
        <f t="shared" si="12"/>
        <v>954.65698680000003</v>
      </c>
      <c r="S141" s="194">
        <v>0</v>
      </c>
      <c r="T141" s="195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86</v>
      </c>
      <c r="BK141" s="197">
        <f t="shared" si="19"/>
        <v>0</v>
      </c>
      <c r="BL141" s="14" t="s">
        <v>176</v>
      </c>
      <c r="BM141" s="196" t="s">
        <v>524</v>
      </c>
    </row>
    <row r="142" spans="1:65" s="2" customFormat="1" ht="14.45" customHeight="1">
      <c r="A142" s="31"/>
      <c r="B142" s="32"/>
      <c r="C142" s="184" t="s">
        <v>241</v>
      </c>
      <c r="D142" s="184" t="s">
        <v>172</v>
      </c>
      <c r="E142" s="185" t="s">
        <v>230</v>
      </c>
      <c r="F142" s="186" t="s">
        <v>231</v>
      </c>
      <c r="G142" s="187" t="s">
        <v>196</v>
      </c>
      <c r="H142" s="188">
        <v>84.53</v>
      </c>
      <c r="I142" s="189"/>
      <c r="J142" s="190">
        <f t="shared" si="1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1"/>
        <v>0</v>
      </c>
      <c r="Q142" s="194">
        <v>0.378</v>
      </c>
      <c r="R142" s="194">
        <f t="shared" si="12"/>
        <v>31.95234</v>
      </c>
      <c r="S142" s="194">
        <v>0</v>
      </c>
      <c r="T142" s="195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86</v>
      </c>
      <c r="BK142" s="197">
        <f t="shared" si="19"/>
        <v>0</v>
      </c>
      <c r="BL142" s="14" t="s">
        <v>176</v>
      </c>
      <c r="BM142" s="196" t="s">
        <v>525</v>
      </c>
    </row>
    <row r="143" spans="1:65" s="2" customFormat="1" ht="24.2" customHeight="1">
      <c r="A143" s="31"/>
      <c r="B143" s="32"/>
      <c r="C143" s="184" t="s">
        <v>245</v>
      </c>
      <c r="D143" s="184" t="s">
        <v>172</v>
      </c>
      <c r="E143" s="185" t="s">
        <v>383</v>
      </c>
      <c r="F143" s="186" t="s">
        <v>384</v>
      </c>
      <c r="G143" s="187" t="s">
        <v>196</v>
      </c>
      <c r="H143" s="188">
        <v>1436.3</v>
      </c>
      <c r="I143" s="189"/>
      <c r="J143" s="190">
        <f t="shared" si="1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1"/>
        <v>0</v>
      </c>
      <c r="Q143" s="194">
        <v>0.37190000000000001</v>
      </c>
      <c r="R143" s="194">
        <f t="shared" si="12"/>
        <v>534.15997000000004</v>
      </c>
      <c r="S143" s="194">
        <v>0</v>
      </c>
      <c r="T143" s="195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86</v>
      </c>
      <c r="BK143" s="197">
        <f t="shared" si="19"/>
        <v>0</v>
      </c>
      <c r="BL143" s="14" t="s">
        <v>176</v>
      </c>
      <c r="BM143" s="196" t="s">
        <v>526</v>
      </c>
    </row>
    <row r="144" spans="1:65" s="2" customFormat="1" ht="24.2" customHeight="1">
      <c r="A144" s="31"/>
      <c r="B144" s="32"/>
      <c r="C144" s="184" t="s">
        <v>249</v>
      </c>
      <c r="D144" s="184" t="s">
        <v>172</v>
      </c>
      <c r="E144" s="185" t="s">
        <v>234</v>
      </c>
      <c r="F144" s="186" t="s">
        <v>235</v>
      </c>
      <c r="G144" s="187" t="s">
        <v>196</v>
      </c>
      <c r="H144" s="188">
        <v>80.5</v>
      </c>
      <c r="I144" s="189"/>
      <c r="J144" s="190">
        <f t="shared" si="1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1"/>
        <v>0</v>
      </c>
      <c r="Q144" s="194">
        <v>7.0110000000000006E-2</v>
      </c>
      <c r="R144" s="194">
        <f t="shared" si="12"/>
        <v>5.6438550000000003</v>
      </c>
      <c r="S144" s="194">
        <v>0</v>
      </c>
      <c r="T144" s="195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86</v>
      </c>
      <c r="BK144" s="197">
        <f t="shared" si="19"/>
        <v>0</v>
      </c>
      <c r="BL144" s="14" t="s">
        <v>176</v>
      </c>
      <c r="BM144" s="196" t="s">
        <v>527</v>
      </c>
    </row>
    <row r="145" spans="1:65" s="2" customFormat="1" ht="24.2" customHeight="1">
      <c r="A145" s="31"/>
      <c r="B145" s="32"/>
      <c r="C145" s="184" t="s">
        <v>253</v>
      </c>
      <c r="D145" s="184" t="s">
        <v>172</v>
      </c>
      <c r="E145" s="185" t="s">
        <v>386</v>
      </c>
      <c r="F145" s="186" t="s">
        <v>387</v>
      </c>
      <c r="G145" s="187" t="s">
        <v>196</v>
      </c>
      <c r="H145" s="188">
        <v>559.04999999999995</v>
      </c>
      <c r="I145" s="189"/>
      <c r="J145" s="190">
        <f t="shared" si="1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1"/>
        <v>0</v>
      </c>
      <c r="Q145" s="194">
        <v>5.6100000000000004E-3</v>
      </c>
      <c r="R145" s="194">
        <f t="shared" si="12"/>
        <v>3.1362705000000002</v>
      </c>
      <c r="S145" s="194">
        <v>0</v>
      </c>
      <c r="T145" s="195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86</v>
      </c>
      <c r="BK145" s="197">
        <f t="shared" si="19"/>
        <v>0</v>
      </c>
      <c r="BL145" s="14" t="s">
        <v>176</v>
      </c>
      <c r="BM145" s="196" t="s">
        <v>528</v>
      </c>
    </row>
    <row r="146" spans="1:65" s="2" customFormat="1" ht="14.45" customHeight="1">
      <c r="A146" s="31"/>
      <c r="B146" s="32"/>
      <c r="C146" s="184" t="s">
        <v>257</v>
      </c>
      <c r="D146" s="184" t="s">
        <v>172</v>
      </c>
      <c r="E146" s="185" t="s">
        <v>389</v>
      </c>
      <c r="F146" s="186" t="s">
        <v>390</v>
      </c>
      <c r="G146" s="187" t="s">
        <v>196</v>
      </c>
      <c r="H146" s="188">
        <v>559.04999999999995</v>
      </c>
      <c r="I146" s="189"/>
      <c r="J146" s="190">
        <f t="shared" si="10"/>
        <v>0</v>
      </c>
      <c r="K146" s="191"/>
      <c r="L146" s="36"/>
      <c r="M146" s="192" t="s">
        <v>1</v>
      </c>
      <c r="N146" s="193" t="s">
        <v>43</v>
      </c>
      <c r="O146" s="68"/>
      <c r="P146" s="194">
        <f t="shared" si="11"/>
        <v>0</v>
      </c>
      <c r="Q146" s="194">
        <v>3.1E-4</v>
      </c>
      <c r="R146" s="194">
        <f t="shared" si="12"/>
        <v>0.17330549999999997</v>
      </c>
      <c r="S146" s="194">
        <v>0</v>
      </c>
      <c r="T146" s="195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176</v>
      </c>
      <c r="AT146" s="196" t="s">
        <v>172</v>
      </c>
      <c r="AU146" s="196" t="s">
        <v>88</v>
      </c>
      <c r="AY146" s="14" t="s">
        <v>170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86</v>
      </c>
      <c r="BK146" s="197">
        <f t="shared" si="19"/>
        <v>0</v>
      </c>
      <c r="BL146" s="14" t="s">
        <v>176</v>
      </c>
      <c r="BM146" s="196" t="s">
        <v>529</v>
      </c>
    </row>
    <row r="147" spans="1:65" s="2" customFormat="1" ht="24.2" customHeight="1">
      <c r="A147" s="31"/>
      <c r="B147" s="32"/>
      <c r="C147" s="184" t="s">
        <v>7</v>
      </c>
      <c r="D147" s="184" t="s">
        <v>172</v>
      </c>
      <c r="E147" s="185" t="s">
        <v>392</v>
      </c>
      <c r="F147" s="186" t="s">
        <v>393</v>
      </c>
      <c r="G147" s="187" t="s">
        <v>196</v>
      </c>
      <c r="H147" s="188">
        <v>559.5</v>
      </c>
      <c r="I147" s="189"/>
      <c r="J147" s="190">
        <f t="shared" si="1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1"/>
        <v>0</v>
      </c>
      <c r="Q147" s="194">
        <v>0.10373</v>
      </c>
      <c r="R147" s="194">
        <f t="shared" si="12"/>
        <v>58.036935</v>
      </c>
      <c r="S147" s="194">
        <v>0</v>
      </c>
      <c r="T147" s="195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176</v>
      </c>
      <c r="AT147" s="196" t="s">
        <v>172</v>
      </c>
      <c r="AU147" s="196" t="s">
        <v>88</v>
      </c>
      <c r="AY147" s="14" t="s">
        <v>170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86</v>
      </c>
      <c r="BK147" s="197">
        <f t="shared" si="19"/>
        <v>0</v>
      </c>
      <c r="BL147" s="14" t="s">
        <v>176</v>
      </c>
      <c r="BM147" s="196" t="s">
        <v>530</v>
      </c>
    </row>
    <row r="148" spans="1:65" s="2" customFormat="1" ht="24.2" customHeight="1">
      <c r="A148" s="31"/>
      <c r="B148" s="32"/>
      <c r="C148" s="184" t="s">
        <v>268</v>
      </c>
      <c r="D148" s="184" t="s">
        <v>172</v>
      </c>
      <c r="E148" s="185" t="s">
        <v>395</v>
      </c>
      <c r="F148" s="186" t="s">
        <v>396</v>
      </c>
      <c r="G148" s="187" t="s">
        <v>196</v>
      </c>
      <c r="H148" s="188">
        <v>559.5</v>
      </c>
      <c r="I148" s="189"/>
      <c r="J148" s="190">
        <f t="shared" si="1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1"/>
        <v>0</v>
      </c>
      <c r="Q148" s="194">
        <v>0.15559000000000001</v>
      </c>
      <c r="R148" s="194">
        <f t="shared" si="12"/>
        <v>87.052605</v>
      </c>
      <c r="S148" s="194">
        <v>0</v>
      </c>
      <c r="T148" s="195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86</v>
      </c>
      <c r="BK148" s="197">
        <f t="shared" si="19"/>
        <v>0</v>
      </c>
      <c r="BL148" s="14" t="s">
        <v>176</v>
      </c>
      <c r="BM148" s="196" t="s">
        <v>531</v>
      </c>
    </row>
    <row r="149" spans="1:65" s="2" customFormat="1" ht="37.9" customHeight="1">
      <c r="A149" s="31"/>
      <c r="B149" s="32"/>
      <c r="C149" s="184" t="s">
        <v>272</v>
      </c>
      <c r="D149" s="184" t="s">
        <v>172</v>
      </c>
      <c r="E149" s="185" t="s">
        <v>532</v>
      </c>
      <c r="F149" s="186" t="s">
        <v>533</v>
      </c>
      <c r="G149" s="187" t="s">
        <v>196</v>
      </c>
      <c r="H149" s="188">
        <v>108.3</v>
      </c>
      <c r="I149" s="189"/>
      <c r="J149" s="190">
        <f t="shared" si="1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1"/>
        <v>0</v>
      </c>
      <c r="Q149" s="194">
        <v>0.04</v>
      </c>
      <c r="R149" s="194">
        <f t="shared" si="12"/>
        <v>4.3319999999999999</v>
      </c>
      <c r="S149" s="194">
        <v>0</v>
      </c>
      <c r="T149" s="195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176</v>
      </c>
      <c r="AT149" s="196" t="s">
        <v>172</v>
      </c>
      <c r="AU149" s="196" t="s">
        <v>88</v>
      </c>
      <c r="AY149" s="14" t="s">
        <v>170</v>
      </c>
      <c r="BE149" s="197">
        <f t="shared" si="14"/>
        <v>0</v>
      </c>
      <c r="BF149" s="197">
        <f t="shared" si="15"/>
        <v>0</v>
      </c>
      <c r="BG149" s="197">
        <f t="shared" si="16"/>
        <v>0</v>
      </c>
      <c r="BH149" s="197">
        <f t="shared" si="17"/>
        <v>0</v>
      </c>
      <c r="BI149" s="197">
        <f t="shared" si="18"/>
        <v>0</v>
      </c>
      <c r="BJ149" s="14" t="s">
        <v>86</v>
      </c>
      <c r="BK149" s="197">
        <f t="shared" si="19"/>
        <v>0</v>
      </c>
      <c r="BL149" s="14" t="s">
        <v>176</v>
      </c>
      <c r="BM149" s="196" t="s">
        <v>534</v>
      </c>
    </row>
    <row r="150" spans="1:65" s="2" customFormat="1" ht="24.2" customHeight="1">
      <c r="A150" s="31"/>
      <c r="B150" s="32"/>
      <c r="C150" s="198" t="s">
        <v>276</v>
      </c>
      <c r="D150" s="198" t="s">
        <v>210</v>
      </c>
      <c r="E150" s="199" t="s">
        <v>535</v>
      </c>
      <c r="F150" s="200" t="s">
        <v>536</v>
      </c>
      <c r="G150" s="201" t="s">
        <v>196</v>
      </c>
      <c r="H150" s="202">
        <v>113.71</v>
      </c>
      <c r="I150" s="203"/>
      <c r="J150" s="204">
        <f t="shared" si="10"/>
        <v>0</v>
      </c>
      <c r="K150" s="205"/>
      <c r="L150" s="206"/>
      <c r="M150" s="207" t="s">
        <v>1</v>
      </c>
      <c r="N150" s="208" t="s">
        <v>43</v>
      </c>
      <c r="O150" s="68"/>
      <c r="P150" s="194">
        <f t="shared" si="11"/>
        <v>0</v>
      </c>
      <c r="Q150" s="194">
        <v>1.0800000000000001E-2</v>
      </c>
      <c r="R150" s="194">
        <f t="shared" si="12"/>
        <v>1.2280679999999999</v>
      </c>
      <c r="S150" s="194">
        <v>0</v>
      </c>
      <c r="T150" s="195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204</v>
      </c>
      <c r="AT150" s="196" t="s">
        <v>210</v>
      </c>
      <c r="AU150" s="196" t="s">
        <v>88</v>
      </c>
      <c r="AY150" s="14" t="s">
        <v>170</v>
      </c>
      <c r="BE150" s="197">
        <f t="shared" si="14"/>
        <v>0</v>
      </c>
      <c r="BF150" s="197">
        <f t="shared" si="15"/>
        <v>0</v>
      </c>
      <c r="BG150" s="197">
        <f t="shared" si="16"/>
        <v>0</v>
      </c>
      <c r="BH150" s="197">
        <f t="shared" si="17"/>
        <v>0</v>
      </c>
      <c r="BI150" s="197">
        <f t="shared" si="18"/>
        <v>0</v>
      </c>
      <c r="BJ150" s="14" t="s">
        <v>86</v>
      </c>
      <c r="BK150" s="197">
        <f t="shared" si="19"/>
        <v>0</v>
      </c>
      <c r="BL150" s="14" t="s">
        <v>176</v>
      </c>
      <c r="BM150" s="196" t="s">
        <v>537</v>
      </c>
    </row>
    <row r="151" spans="1:65" s="2" customFormat="1" ht="24.2" customHeight="1">
      <c r="A151" s="31"/>
      <c r="B151" s="32"/>
      <c r="C151" s="184" t="s">
        <v>282</v>
      </c>
      <c r="D151" s="184" t="s">
        <v>172</v>
      </c>
      <c r="E151" s="185" t="s">
        <v>398</v>
      </c>
      <c r="F151" s="186" t="s">
        <v>399</v>
      </c>
      <c r="G151" s="187" t="s">
        <v>196</v>
      </c>
      <c r="H151" s="188">
        <v>1555.47</v>
      </c>
      <c r="I151" s="189"/>
      <c r="J151" s="190">
        <f t="shared" si="1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1"/>
        <v>0</v>
      </c>
      <c r="Q151" s="194">
        <v>8.4250000000000005E-2</v>
      </c>
      <c r="R151" s="194">
        <f t="shared" si="12"/>
        <v>131.04834750000001</v>
      </c>
      <c r="S151" s="194">
        <v>0</v>
      </c>
      <c r="T151" s="195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176</v>
      </c>
      <c r="AT151" s="196" t="s">
        <v>172</v>
      </c>
      <c r="AU151" s="196" t="s">
        <v>88</v>
      </c>
      <c r="AY151" s="14" t="s">
        <v>170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86</v>
      </c>
      <c r="BK151" s="197">
        <f t="shared" si="19"/>
        <v>0</v>
      </c>
      <c r="BL151" s="14" t="s">
        <v>176</v>
      </c>
      <c r="BM151" s="196" t="s">
        <v>538</v>
      </c>
    </row>
    <row r="152" spans="1:65" s="2" customFormat="1" ht="14.45" customHeight="1">
      <c r="A152" s="31"/>
      <c r="B152" s="32"/>
      <c r="C152" s="198" t="s">
        <v>290</v>
      </c>
      <c r="D152" s="198" t="s">
        <v>210</v>
      </c>
      <c r="E152" s="199" t="s">
        <v>401</v>
      </c>
      <c r="F152" s="200" t="s">
        <v>402</v>
      </c>
      <c r="G152" s="201" t="s">
        <v>196</v>
      </c>
      <c r="H152" s="202">
        <v>1633.2</v>
      </c>
      <c r="I152" s="203"/>
      <c r="J152" s="204">
        <f t="shared" si="10"/>
        <v>0</v>
      </c>
      <c r="K152" s="205"/>
      <c r="L152" s="206"/>
      <c r="M152" s="207" t="s">
        <v>1</v>
      </c>
      <c r="N152" s="208" t="s">
        <v>43</v>
      </c>
      <c r="O152" s="68"/>
      <c r="P152" s="194">
        <f t="shared" si="11"/>
        <v>0</v>
      </c>
      <c r="Q152" s="194">
        <v>0.121</v>
      </c>
      <c r="R152" s="194">
        <f t="shared" si="12"/>
        <v>197.6172</v>
      </c>
      <c r="S152" s="194">
        <v>0</v>
      </c>
      <c r="T152" s="195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204</v>
      </c>
      <c r="AT152" s="196" t="s">
        <v>210</v>
      </c>
      <c r="AU152" s="196" t="s">
        <v>88</v>
      </c>
      <c r="AY152" s="14" t="s">
        <v>170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86</v>
      </c>
      <c r="BK152" s="197">
        <f t="shared" si="19"/>
        <v>0</v>
      </c>
      <c r="BL152" s="14" t="s">
        <v>176</v>
      </c>
      <c r="BM152" s="196" t="s">
        <v>539</v>
      </c>
    </row>
    <row r="153" spans="1:65" s="2" customFormat="1" ht="14.45" customHeight="1">
      <c r="A153" s="31"/>
      <c r="B153" s="32"/>
      <c r="C153" s="198" t="s">
        <v>295</v>
      </c>
      <c r="D153" s="198" t="s">
        <v>210</v>
      </c>
      <c r="E153" s="199" t="s">
        <v>540</v>
      </c>
      <c r="F153" s="200" t="s">
        <v>541</v>
      </c>
      <c r="G153" s="201" t="s">
        <v>196</v>
      </c>
      <c r="H153" s="202">
        <v>10</v>
      </c>
      <c r="I153" s="203"/>
      <c r="J153" s="204">
        <f t="shared" si="10"/>
        <v>0</v>
      </c>
      <c r="K153" s="205"/>
      <c r="L153" s="206"/>
      <c r="M153" s="207" t="s">
        <v>1</v>
      </c>
      <c r="N153" s="208" t="s">
        <v>43</v>
      </c>
      <c r="O153" s="68"/>
      <c r="P153" s="194">
        <f t="shared" si="11"/>
        <v>0</v>
      </c>
      <c r="Q153" s="194">
        <v>0.13</v>
      </c>
      <c r="R153" s="194">
        <f t="shared" si="12"/>
        <v>1.3</v>
      </c>
      <c r="S153" s="194">
        <v>0</v>
      </c>
      <c r="T153" s="195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204</v>
      </c>
      <c r="AT153" s="196" t="s">
        <v>210</v>
      </c>
      <c r="AU153" s="196" t="s">
        <v>88</v>
      </c>
      <c r="AY153" s="14" t="s">
        <v>170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86</v>
      </c>
      <c r="BK153" s="197">
        <f t="shared" si="19"/>
        <v>0</v>
      </c>
      <c r="BL153" s="14" t="s">
        <v>176</v>
      </c>
      <c r="BM153" s="196" t="s">
        <v>542</v>
      </c>
    </row>
    <row r="154" spans="1:65" s="2" customFormat="1" ht="24.2" customHeight="1">
      <c r="A154" s="31"/>
      <c r="B154" s="32"/>
      <c r="C154" s="184" t="s">
        <v>422</v>
      </c>
      <c r="D154" s="184" t="s">
        <v>172</v>
      </c>
      <c r="E154" s="185" t="s">
        <v>404</v>
      </c>
      <c r="F154" s="186" t="s">
        <v>405</v>
      </c>
      <c r="G154" s="187" t="s">
        <v>196</v>
      </c>
      <c r="H154" s="188">
        <v>876.8</v>
      </c>
      <c r="I154" s="189"/>
      <c r="J154" s="190">
        <f t="shared" si="10"/>
        <v>0</v>
      </c>
      <c r="K154" s="191"/>
      <c r="L154" s="36"/>
      <c r="M154" s="192" t="s">
        <v>1</v>
      </c>
      <c r="N154" s="193" t="s">
        <v>43</v>
      </c>
      <c r="O154" s="68"/>
      <c r="P154" s="194">
        <f t="shared" si="11"/>
        <v>0</v>
      </c>
      <c r="Q154" s="194">
        <v>0.10362</v>
      </c>
      <c r="R154" s="194">
        <f t="shared" si="12"/>
        <v>90.854016000000001</v>
      </c>
      <c r="S154" s="194">
        <v>0</v>
      </c>
      <c r="T154" s="195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176</v>
      </c>
      <c r="AT154" s="196" t="s">
        <v>172</v>
      </c>
      <c r="AU154" s="196" t="s">
        <v>88</v>
      </c>
      <c r="AY154" s="14" t="s">
        <v>170</v>
      </c>
      <c r="BE154" s="197">
        <f t="shared" si="14"/>
        <v>0</v>
      </c>
      <c r="BF154" s="197">
        <f t="shared" si="15"/>
        <v>0</v>
      </c>
      <c r="BG154" s="197">
        <f t="shared" si="16"/>
        <v>0</v>
      </c>
      <c r="BH154" s="197">
        <f t="shared" si="17"/>
        <v>0</v>
      </c>
      <c r="BI154" s="197">
        <f t="shared" si="18"/>
        <v>0</v>
      </c>
      <c r="BJ154" s="14" t="s">
        <v>86</v>
      </c>
      <c r="BK154" s="197">
        <f t="shared" si="19"/>
        <v>0</v>
      </c>
      <c r="BL154" s="14" t="s">
        <v>176</v>
      </c>
      <c r="BM154" s="196" t="s">
        <v>543</v>
      </c>
    </row>
    <row r="155" spans="1:65" s="2" customFormat="1" ht="14.45" customHeight="1">
      <c r="A155" s="31"/>
      <c r="B155" s="32"/>
      <c r="C155" s="198" t="s">
        <v>426</v>
      </c>
      <c r="D155" s="198" t="s">
        <v>210</v>
      </c>
      <c r="E155" s="199" t="s">
        <v>407</v>
      </c>
      <c r="F155" s="200" t="s">
        <v>408</v>
      </c>
      <c r="G155" s="201" t="s">
        <v>196</v>
      </c>
      <c r="H155" s="202">
        <v>920.64</v>
      </c>
      <c r="I155" s="203"/>
      <c r="J155" s="204">
        <f t="shared" si="10"/>
        <v>0</v>
      </c>
      <c r="K155" s="205"/>
      <c r="L155" s="206"/>
      <c r="M155" s="207" t="s">
        <v>1</v>
      </c>
      <c r="N155" s="208" t="s">
        <v>43</v>
      </c>
      <c r="O155" s="68"/>
      <c r="P155" s="194">
        <f t="shared" si="11"/>
        <v>0</v>
      </c>
      <c r="Q155" s="194">
        <v>0.18</v>
      </c>
      <c r="R155" s="194">
        <f t="shared" si="12"/>
        <v>165.71519999999998</v>
      </c>
      <c r="S155" s="194">
        <v>0</v>
      </c>
      <c r="T155" s="195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204</v>
      </c>
      <c r="AT155" s="196" t="s">
        <v>210</v>
      </c>
      <c r="AU155" s="196" t="s">
        <v>88</v>
      </c>
      <c r="AY155" s="14" t="s">
        <v>170</v>
      </c>
      <c r="BE155" s="197">
        <f t="shared" si="14"/>
        <v>0</v>
      </c>
      <c r="BF155" s="197">
        <f t="shared" si="15"/>
        <v>0</v>
      </c>
      <c r="BG155" s="197">
        <f t="shared" si="16"/>
        <v>0</v>
      </c>
      <c r="BH155" s="197">
        <f t="shared" si="17"/>
        <v>0</v>
      </c>
      <c r="BI155" s="197">
        <f t="shared" si="18"/>
        <v>0</v>
      </c>
      <c r="BJ155" s="14" t="s">
        <v>86</v>
      </c>
      <c r="BK155" s="197">
        <f t="shared" si="19"/>
        <v>0</v>
      </c>
      <c r="BL155" s="14" t="s">
        <v>176</v>
      </c>
      <c r="BM155" s="196" t="s">
        <v>544</v>
      </c>
    </row>
    <row r="156" spans="1:65" s="2" customFormat="1" ht="24.2" customHeight="1">
      <c r="A156" s="31"/>
      <c r="B156" s="32"/>
      <c r="C156" s="184" t="s">
        <v>430</v>
      </c>
      <c r="D156" s="184" t="s">
        <v>172</v>
      </c>
      <c r="E156" s="185" t="s">
        <v>545</v>
      </c>
      <c r="F156" s="186" t="s">
        <v>546</v>
      </c>
      <c r="G156" s="187" t="s">
        <v>196</v>
      </c>
      <c r="H156" s="188">
        <v>61</v>
      </c>
      <c r="I156" s="189"/>
      <c r="J156" s="190">
        <f t="shared" si="10"/>
        <v>0</v>
      </c>
      <c r="K156" s="191"/>
      <c r="L156" s="36"/>
      <c r="M156" s="192" t="s">
        <v>1</v>
      </c>
      <c r="N156" s="193" t="s">
        <v>43</v>
      </c>
      <c r="O156" s="68"/>
      <c r="P156" s="194">
        <f t="shared" si="11"/>
        <v>0</v>
      </c>
      <c r="Q156" s="194">
        <v>0.10503</v>
      </c>
      <c r="R156" s="194">
        <f t="shared" si="12"/>
        <v>6.4068300000000002</v>
      </c>
      <c r="S156" s="194">
        <v>0</v>
      </c>
      <c r="T156" s="195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176</v>
      </c>
      <c r="AT156" s="196" t="s">
        <v>172</v>
      </c>
      <c r="AU156" s="196" t="s">
        <v>88</v>
      </c>
      <c r="AY156" s="14" t="s">
        <v>170</v>
      </c>
      <c r="BE156" s="197">
        <f t="shared" si="14"/>
        <v>0</v>
      </c>
      <c r="BF156" s="197">
        <f t="shared" si="15"/>
        <v>0</v>
      </c>
      <c r="BG156" s="197">
        <f t="shared" si="16"/>
        <v>0</v>
      </c>
      <c r="BH156" s="197">
        <f t="shared" si="17"/>
        <v>0</v>
      </c>
      <c r="BI156" s="197">
        <f t="shared" si="18"/>
        <v>0</v>
      </c>
      <c r="BJ156" s="14" t="s">
        <v>86</v>
      </c>
      <c r="BK156" s="197">
        <f t="shared" si="19"/>
        <v>0</v>
      </c>
      <c r="BL156" s="14" t="s">
        <v>176</v>
      </c>
      <c r="BM156" s="196" t="s">
        <v>547</v>
      </c>
    </row>
    <row r="157" spans="1:65" s="2" customFormat="1" ht="14.45" customHeight="1">
      <c r="A157" s="31"/>
      <c r="B157" s="32"/>
      <c r="C157" s="198" t="s">
        <v>434</v>
      </c>
      <c r="D157" s="198" t="s">
        <v>210</v>
      </c>
      <c r="E157" s="199" t="s">
        <v>548</v>
      </c>
      <c r="F157" s="200" t="s">
        <v>549</v>
      </c>
      <c r="G157" s="201" t="s">
        <v>196</v>
      </c>
      <c r="H157" s="202">
        <v>64.05</v>
      </c>
      <c r="I157" s="203"/>
      <c r="J157" s="204">
        <f t="shared" si="10"/>
        <v>0</v>
      </c>
      <c r="K157" s="205"/>
      <c r="L157" s="206"/>
      <c r="M157" s="207" t="s">
        <v>1</v>
      </c>
      <c r="N157" s="208" t="s">
        <v>43</v>
      </c>
      <c r="O157" s="68"/>
      <c r="P157" s="194">
        <f t="shared" si="11"/>
        <v>0</v>
      </c>
      <c r="Q157" s="194">
        <v>0.191</v>
      </c>
      <c r="R157" s="194">
        <f t="shared" si="12"/>
        <v>12.233549999999999</v>
      </c>
      <c r="S157" s="194">
        <v>0</v>
      </c>
      <c r="T157" s="195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204</v>
      </c>
      <c r="AT157" s="196" t="s">
        <v>210</v>
      </c>
      <c r="AU157" s="196" t="s">
        <v>88</v>
      </c>
      <c r="AY157" s="14" t="s">
        <v>170</v>
      </c>
      <c r="BE157" s="197">
        <f t="shared" si="14"/>
        <v>0</v>
      </c>
      <c r="BF157" s="197">
        <f t="shared" si="15"/>
        <v>0</v>
      </c>
      <c r="BG157" s="197">
        <f t="shared" si="16"/>
        <v>0</v>
      </c>
      <c r="BH157" s="197">
        <f t="shared" si="17"/>
        <v>0</v>
      </c>
      <c r="BI157" s="197">
        <f t="shared" si="18"/>
        <v>0</v>
      </c>
      <c r="BJ157" s="14" t="s">
        <v>86</v>
      </c>
      <c r="BK157" s="197">
        <f t="shared" si="19"/>
        <v>0</v>
      </c>
      <c r="BL157" s="14" t="s">
        <v>176</v>
      </c>
      <c r="BM157" s="196" t="s">
        <v>550</v>
      </c>
    </row>
    <row r="158" spans="1:65" s="2" customFormat="1" ht="14.45" customHeight="1">
      <c r="A158" s="31"/>
      <c r="B158" s="32"/>
      <c r="C158" s="184" t="s">
        <v>438</v>
      </c>
      <c r="D158" s="184" t="s">
        <v>172</v>
      </c>
      <c r="E158" s="185" t="s">
        <v>410</v>
      </c>
      <c r="F158" s="186" t="s">
        <v>411</v>
      </c>
      <c r="G158" s="187" t="s">
        <v>217</v>
      </c>
      <c r="H158" s="188">
        <v>302</v>
      </c>
      <c r="I158" s="189"/>
      <c r="J158" s="190">
        <f t="shared" si="10"/>
        <v>0</v>
      </c>
      <c r="K158" s="191"/>
      <c r="L158" s="36"/>
      <c r="M158" s="192" t="s">
        <v>1</v>
      </c>
      <c r="N158" s="193" t="s">
        <v>43</v>
      </c>
      <c r="O158" s="68"/>
      <c r="P158" s="194">
        <f t="shared" si="11"/>
        <v>0</v>
      </c>
      <c r="Q158" s="194">
        <v>3.5999999999999999E-3</v>
      </c>
      <c r="R158" s="194">
        <f t="shared" si="12"/>
        <v>1.0871999999999999</v>
      </c>
      <c r="S158" s="194">
        <v>0</v>
      </c>
      <c r="T158" s="195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176</v>
      </c>
      <c r="AT158" s="196" t="s">
        <v>172</v>
      </c>
      <c r="AU158" s="196" t="s">
        <v>88</v>
      </c>
      <c r="AY158" s="14" t="s">
        <v>170</v>
      </c>
      <c r="BE158" s="197">
        <f t="shared" si="14"/>
        <v>0</v>
      </c>
      <c r="BF158" s="197">
        <f t="shared" si="15"/>
        <v>0</v>
      </c>
      <c r="BG158" s="197">
        <f t="shared" si="16"/>
        <v>0</v>
      </c>
      <c r="BH158" s="197">
        <f t="shared" si="17"/>
        <v>0</v>
      </c>
      <c r="BI158" s="197">
        <f t="shared" si="18"/>
        <v>0</v>
      </c>
      <c r="BJ158" s="14" t="s">
        <v>86</v>
      </c>
      <c r="BK158" s="197">
        <f t="shared" si="19"/>
        <v>0</v>
      </c>
      <c r="BL158" s="14" t="s">
        <v>176</v>
      </c>
      <c r="BM158" s="196" t="s">
        <v>551</v>
      </c>
    </row>
    <row r="159" spans="1:65" s="12" customFormat="1" ht="22.9" customHeight="1">
      <c r="B159" s="168"/>
      <c r="C159" s="169"/>
      <c r="D159" s="170" t="s">
        <v>77</v>
      </c>
      <c r="E159" s="182" t="s">
        <v>209</v>
      </c>
      <c r="F159" s="182" t="s">
        <v>237</v>
      </c>
      <c r="G159" s="169"/>
      <c r="H159" s="169"/>
      <c r="I159" s="172"/>
      <c r="J159" s="183">
        <f>BK159</f>
        <v>0</v>
      </c>
      <c r="K159" s="169"/>
      <c r="L159" s="174"/>
      <c r="M159" s="175"/>
      <c r="N159" s="176"/>
      <c r="O159" s="176"/>
      <c r="P159" s="177">
        <f>SUM(P160:P178)</f>
        <v>0</v>
      </c>
      <c r="Q159" s="176"/>
      <c r="R159" s="177">
        <f>SUM(R160:R178)</f>
        <v>365.37368500000002</v>
      </c>
      <c r="S159" s="176"/>
      <c r="T159" s="178">
        <f>SUM(T160:T178)</f>
        <v>0.16400000000000001</v>
      </c>
      <c r="AR159" s="179" t="s">
        <v>86</v>
      </c>
      <c r="AT159" s="180" t="s">
        <v>77</v>
      </c>
      <c r="AU159" s="180" t="s">
        <v>86</v>
      </c>
      <c r="AY159" s="179" t="s">
        <v>170</v>
      </c>
      <c r="BK159" s="181">
        <f>SUM(BK160:BK178)</f>
        <v>0</v>
      </c>
    </row>
    <row r="160" spans="1:65" s="2" customFormat="1" ht="24.2" customHeight="1">
      <c r="A160" s="31"/>
      <c r="B160" s="32"/>
      <c r="C160" s="184" t="s">
        <v>442</v>
      </c>
      <c r="D160" s="184" t="s">
        <v>172</v>
      </c>
      <c r="E160" s="185" t="s">
        <v>413</v>
      </c>
      <c r="F160" s="186" t="s">
        <v>414</v>
      </c>
      <c r="G160" s="187" t="s">
        <v>207</v>
      </c>
      <c r="H160" s="188">
        <v>32</v>
      </c>
      <c r="I160" s="189"/>
      <c r="J160" s="190">
        <f t="shared" ref="J160:J178" si="20">ROUND(I160*H160,2)</f>
        <v>0</v>
      </c>
      <c r="K160" s="191"/>
      <c r="L160" s="36"/>
      <c r="M160" s="192" t="s">
        <v>1</v>
      </c>
      <c r="N160" s="193" t="s">
        <v>43</v>
      </c>
      <c r="O160" s="68"/>
      <c r="P160" s="194">
        <f t="shared" ref="P160:P178" si="21">O160*H160</f>
        <v>0</v>
      </c>
      <c r="Q160" s="194">
        <v>6.9999999999999999E-4</v>
      </c>
      <c r="R160" s="194">
        <f t="shared" ref="R160:R178" si="22">Q160*H160</f>
        <v>2.24E-2</v>
      </c>
      <c r="S160" s="194">
        <v>0</v>
      </c>
      <c r="T160" s="195">
        <f t="shared" ref="T160:T178" si="23"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176</v>
      </c>
      <c r="AT160" s="196" t="s">
        <v>172</v>
      </c>
      <c r="AU160" s="196" t="s">
        <v>88</v>
      </c>
      <c r="AY160" s="14" t="s">
        <v>170</v>
      </c>
      <c r="BE160" s="197">
        <f t="shared" ref="BE160:BE178" si="24">IF(N160="základní",J160,0)</f>
        <v>0</v>
      </c>
      <c r="BF160" s="197">
        <f t="shared" ref="BF160:BF178" si="25">IF(N160="snížená",J160,0)</f>
        <v>0</v>
      </c>
      <c r="BG160" s="197">
        <f t="shared" ref="BG160:BG178" si="26">IF(N160="zákl. přenesená",J160,0)</f>
        <v>0</v>
      </c>
      <c r="BH160" s="197">
        <f t="shared" ref="BH160:BH178" si="27">IF(N160="sníž. přenesená",J160,0)</f>
        <v>0</v>
      </c>
      <c r="BI160" s="197">
        <f t="shared" ref="BI160:BI178" si="28">IF(N160="nulová",J160,0)</f>
        <v>0</v>
      </c>
      <c r="BJ160" s="14" t="s">
        <v>86</v>
      </c>
      <c r="BK160" s="197">
        <f t="shared" ref="BK160:BK178" si="29">ROUND(I160*H160,2)</f>
        <v>0</v>
      </c>
      <c r="BL160" s="14" t="s">
        <v>176</v>
      </c>
      <c r="BM160" s="196" t="s">
        <v>552</v>
      </c>
    </row>
    <row r="161" spans="1:65" s="2" customFormat="1" ht="14.45" customHeight="1">
      <c r="A161" s="31"/>
      <c r="B161" s="32"/>
      <c r="C161" s="198" t="s">
        <v>469</v>
      </c>
      <c r="D161" s="198" t="s">
        <v>210</v>
      </c>
      <c r="E161" s="199" t="s">
        <v>439</v>
      </c>
      <c r="F161" s="200" t="s">
        <v>440</v>
      </c>
      <c r="G161" s="201" t="s">
        <v>207</v>
      </c>
      <c r="H161" s="202">
        <v>64</v>
      </c>
      <c r="I161" s="203"/>
      <c r="J161" s="204">
        <f t="shared" si="20"/>
        <v>0</v>
      </c>
      <c r="K161" s="205"/>
      <c r="L161" s="206"/>
      <c r="M161" s="207" t="s">
        <v>1</v>
      </c>
      <c r="N161" s="208" t="s">
        <v>43</v>
      </c>
      <c r="O161" s="68"/>
      <c r="P161" s="194">
        <f t="shared" si="21"/>
        <v>0</v>
      </c>
      <c r="Q161" s="194">
        <v>3.5E-4</v>
      </c>
      <c r="R161" s="194">
        <f t="shared" si="22"/>
        <v>2.24E-2</v>
      </c>
      <c r="S161" s="194">
        <v>0</v>
      </c>
      <c r="T161" s="195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204</v>
      </c>
      <c r="AT161" s="196" t="s">
        <v>210</v>
      </c>
      <c r="AU161" s="196" t="s">
        <v>88</v>
      </c>
      <c r="AY161" s="14" t="s">
        <v>170</v>
      </c>
      <c r="BE161" s="197">
        <f t="shared" si="24"/>
        <v>0</v>
      </c>
      <c r="BF161" s="197">
        <f t="shared" si="25"/>
        <v>0</v>
      </c>
      <c r="BG161" s="197">
        <f t="shared" si="26"/>
        <v>0</v>
      </c>
      <c r="BH161" s="197">
        <f t="shared" si="27"/>
        <v>0</v>
      </c>
      <c r="BI161" s="197">
        <f t="shared" si="28"/>
        <v>0</v>
      </c>
      <c r="BJ161" s="14" t="s">
        <v>86</v>
      </c>
      <c r="BK161" s="197">
        <f t="shared" si="29"/>
        <v>0</v>
      </c>
      <c r="BL161" s="14" t="s">
        <v>176</v>
      </c>
      <c r="BM161" s="196" t="s">
        <v>553</v>
      </c>
    </row>
    <row r="162" spans="1:65" s="2" customFormat="1" ht="24.2" customHeight="1">
      <c r="A162" s="31"/>
      <c r="B162" s="32"/>
      <c r="C162" s="198" t="s">
        <v>446</v>
      </c>
      <c r="D162" s="198" t="s">
        <v>210</v>
      </c>
      <c r="E162" s="199" t="s">
        <v>554</v>
      </c>
      <c r="F162" s="200" t="s">
        <v>555</v>
      </c>
      <c r="G162" s="201" t="s">
        <v>207</v>
      </c>
      <c r="H162" s="202">
        <v>5</v>
      </c>
      <c r="I162" s="203"/>
      <c r="J162" s="204">
        <f t="shared" si="20"/>
        <v>0</v>
      </c>
      <c r="K162" s="205"/>
      <c r="L162" s="206"/>
      <c r="M162" s="207" t="s">
        <v>1</v>
      </c>
      <c r="N162" s="208" t="s">
        <v>43</v>
      </c>
      <c r="O162" s="68"/>
      <c r="P162" s="194">
        <f t="shared" si="21"/>
        <v>0</v>
      </c>
      <c r="Q162" s="194">
        <v>2.5000000000000001E-3</v>
      </c>
      <c r="R162" s="194">
        <f t="shared" si="22"/>
        <v>1.2500000000000001E-2</v>
      </c>
      <c r="S162" s="194">
        <v>0</v>
      </c>
      <c r="T162" s="195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204</v>
      </c>
      <c r="AT162" s="196" t="s">
        <v>210</v>
      </c>
      <c r="AU162" s="196" t="s">
        <v>88</v>
      </c>
      <c r="AY162" s="14" t="s">
        <v>170</v>
      </c>
      <c r="BE162" s="197">
        <f t="shared" si="24"/>
        <v>0</v>
      </c>
      <c r="BF162" s="197">
        <f t="shared" si="25"/>
        <v>0</v>
      </c>
      <c r="BG162" s="197">
        <f t="shared" si="26"/>
        <v>0</v>
      </c>
      <c r="BH162" s="197">
        <f t="shared" si="27"/>
        <v>0</v>
      </c>
      <c r="BI162" s="197">
        <f t="shared" si="28"/>
        <v>0</v>
      </c>
      <c r="BJ162" s="14" t="s">
        <v>86</v>
      </c>
      <c r="BK162" s="197">
        <f t="shared" si="29"/>
        <v>0</v>
      </c>
      <c r="BL162" s="14" t="s">
        <v>176</v>
      </c>
      <c r="BM162" s="196" t="s">
        <v>556</v>
      </c>
    </row>
    <row r="163" spans="1:65" s="2" customFormat="1" ht="24.2" customHeight="1">
      <c r="A163" s="31"/>
      <c r="B163" s="32"/>
      <c r="C163" s="198" t="s">
        <v>450</v>
      </c>
      <c r="D163" s="198" t="s">
        <v>210</v>
      </c>
      <c r="E163" s="199" t="s">
        <v>557</v>
      </c>
      <c r="F163" s="200" t="s">
        <v>558</v>
      </c>
      <c r="G163" s="201" t="s">
        <v>207</v>
      </c>
      <c r="H163" s="202">
        <v>1</v>
      </c>
      <c r="I163" s="203"/>
      <c r="J163" s="204">
        <f t="shared" si="20"/>
        <v>0</v>
      </c>
      <c r="K163" s="205"/>
      <c r="L163" s="206"/>
      <c r="M163" s="207" t="s">
        <v>1</v>
      </c>
      <c r="N163" s="208" t="s">
        <v>43</v>
      </c>
      <c r="O163" s="68"/>
      <c r="P163" s="194">
        <f t="shared" si="21"/>
        <v>0</v>
      </c>
      <c r="Q163" s="194">
        <v>4.0000000000000001E-3</v>
      </c>
      <c r="R163" s="194">
        <f t="shared" si="22"/>
        <v>4.0000000000000001E-3</v>
      </c>
      <c r="S163" s="194">
        <v>0</v>
      </c>
      <c r="T163" s="195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204</v>
      </c>
      <c r="AT163" s="196" t="s">
        <v>210</v>
      </c>
      <c r="AU163" s="196" t="s">
        <v>88</v>
      </c>
      <c r="AY163" s="14" t="s">
        <v>170</v>
      </c>
      <c r="BE163" s="197">
        <f t="shared" si="24"/>
        <v>0</v>
      </c>
      <c r="BF163" s="197">
        <f t="shared" si="25"/>
        <v>0</v>
      </c>
      <c r="BG163" s="197">
        <f t="shared" si="26"/>
        <v>0</v>
      </c>
      <c r="BH163" s="197">
        <f t="shared" si="27"/>
        <v>0</v>
      </c>
      <c r="BI163" s="197">
        <f t="shared" si="28"/>
        <v>0</v>
      </c>
      <c r="BJ163" s="14" t="s">
        <v>86</v>
      </c>
      <c r="BK163" s="197">
        <f t="shared" si="29"/>
        <v>0</v>
      </c>
      <c r="BL163" s="14" t="s">
        <v>176</v>
      </c>
      <c r="BM163" s="196" t="s">
        <v>559</v>
      </c>
    </row>
    <row r="164" spans="1:65" s="2" customFormat="1" ht="24.2" customHeight="1">
      <c r="A164" s="31"/>
      <c r="B164" s="32"/>
      <c r="C164" s="198" t="s">
        <v>299</v>
      </c>
      <c r="D164" s="198" t="s">
        <v>210</v>
      </c>
      <c r="E164" s="199" t="s">
        <v>560</v>
      </c>
      <c r="F164" s="200" t="s">
        <v>561</v>
      </c>
      <c r="G164" s="201" t="s">
        <v>207</v>
      </c>
      <c r="H164" s="202">
        <v>7</v>
      </c>
      <c r="I164" s="203"/>
      <c r="J164" s="204">
        <f t="shared" si="20"/>
        <v>0</v>
      </c>
      <c r="K164" s="205"/>
      <c r="L164" s="206"/>
      <c r="M164" s="207" t="s">
        <v>1</v>
      </c>
      <c r="N164" s="208" t="s">
        <v>43</v>
      </c>
      <c r="O164" s="68"/>
      <c r="P164" s="194">
        <f t="shared" si="21"/>
        <v>0</v>
      </c>
      <c r="Q164" s="194">
        <v>2.5999999999999999E-3</v>
      </c>
      <c r="R164" s="194">
        <f t="shared" si="22"/>
        <v>1.8200000000000001E-2</v>
      </c>
      <c r="S164" s="194">
        <v>0</v>
      </c>
      <c r="T164" s="195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204</v>
      </c>
      <c r="AT164" s="196" t="s">
        <v>210</v>
      </c>
      <c r="AU164" s="196" t="s">
        <v>88</v>
      </c>
      <c r="AY164" s="14" t="s">
        <v>170</v>
      </c>
      <c r="BE164" s="197">
        <f t="shared" si="24"/>
        <v>0</v>
      </c>
      <c r="BF164" s="197">
        <f t="shared" si="25"/>
        <v>0</v>
      </c>
      <c r="BG164" s="197">
        <f t="shared" si="26"/>
        <v>0</v>
      </c>
      <c r="BH164" s="197">
        <f t="shared" si="27"/>
        <v>0</v>
      </c>
      <c r="BI164" s="197">
        <f t="shared" si="28"/>
        <v>0</v>
      </c>
      <c r="BJ164" s="14" t="s">
        <v>86</v>
      </c>
      <c r="BK164" s="197">
        <f t="shared" si="29"/>
        <v>0</v>
      </c>
      <c r="BL164" s="14" t="s">
        <v>176</v>
      </c>
      <c r="BM164" s="196" t="s">
        <v>562</v>
      </c>
    </row>
    <row r="165" spans="1:65" s="2" customFormat="1" ht="24.2" customHeight="1">
      <c r="A165" s="31"/>
      <c r="B165" s="32"/>
      <c r="C165" s="198" t="s">
        <v>303</v>
      </c>
      <c r="D165" s="198" t="s">
        <v>210</v>
      </c>
      <c r="E165" s="199" t="s">
        <v>419</v>
      </c>
      <c r="F165" s="200" t="s">
        <v>420</v>
      </c>
      <c r="G165" s="201" t="s">
        <v>207</v>
      </c>
      <c r="H165" s="202">
        <v>7</v>
      </c>
      <c r="I165" s="203"/>
      <c r="J165" s="204">
        <f t="shared" si="20"/>
        <v>0</v>
      </c>
      <c r="K165" s="205"/>
      <c r="L165" s="206"/>
      <c r="M165" s="207" t="s">
        <v>1</v>
      </c>
      <c r="N165" s="208" t="s">
        <v>43</v>
      </c>
      <c r="O165" s="68"/>
      <c r="P165" s="194">
        <f t="shared" si="21"/>
        <v>0</v>
      </c>
      <c r="Q165" s="194">
        <v>8.9999999999999998E-4</v>
      </c>
      <c r="R165" s="194">
        <f t="shared" si="22"/>
        <v>6.3E-3</v>
      </c>
      <c r="S165" s="194">
        <v>0</v>
      </c>
      <c r="T165" s="195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204</v>
      </c>
      <c r="AT165" s="196" t="s">
        <v>210</v>
      </c>
      <c r="AU165" s="196" t="s">
        <v>88</v>
      </c>
      <c r="AY165" s="14" t="s">
        <v>170</v>
      </c>
      <c r="BE165" s="197">
        <f t="shared" si="24"/>
        <v>0</v>
      </c>
      <c r="BF165" s="197">
        <f t="shared" si="25"/>
        <v>0</v>
      </c>
      <c r="BG165" s="197">
        <f t="shared" si="26"/>
        <v>0</v>
      </c>
      <c r="BH165" s="197">
        <f t="shared" si="27"/>
        <v>0</v>
      </c>
      <c r="BI165" s="197">
        <f t="shared" si="28"/>
        <v>0</v>
      </c>
      <c r="BJ165" s="14" t="s">
        <v>86</v>
      </c>
      <c r="BK165" s="197">
        <f t="shared" si="29"/>
        <v>0</v>
      </c>
      <c r="BL165" s="14" t="s">
        <v>176</v>
      </c>
      <c r="BM165" s="196" t="s">
        <v>563</v>
      </c>
    </row>
    <row r="166" spans="1:65" s="2" customFormat="1" ht="14.45" customHeight="1">
      <c r="A166" s="31"/>
      <c r="B166" s="32"/>
      <c r="C166" s="198" t="s">
        <v>564</v>
      </c>
      <c r="D166" s="198" t="s">
        <v>210</v>
      </c>
      <c r="E166" s="199" t="s">
        <v>565</v>
      </c>
      <c r="F166" s="200" t="s">
        <v>566</v>
      </c>
      <c r="G166" s="201" t="s">
        <v>207</v>
      </c>
      <c r="H166" s="202">
        <v>1</v>
      </c>
      <c r="I166" s="203"/>
      <c r="J166" s="204">
        <f t="shared" si="20"/>
        <v>0</v>
      </c>
      <c r="K166" s="205"/>
      <c r="L166" s="206"/>
      <c r="M166" s="207" t="s">
        <v>1</v>
      </c>
      <c r="N166" s="208" t="s">
        <v>43</v>
      </c>
      <c r="O166" s="68"/>
      <c r="P166" s="194">
        <f t="shared" si="21"/>
        <v>0</v>
      </c>
      <c r="Q166" s="194">
        <v>0</v>
      </c>
      <c r="R166" s="194">
        <f t="shared" si="22"/>
        <v>0</v>
      </c>
      <c r="S166" s="194">
        <v>0</v>
      </c>
      <c r="T166" s="195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204</v>
      </c>
      <c r="AT166" s="196" t="s">
        <v>210</v>
      </c>
      <c r="AU166" s="196" t="s">
        <v>88</v>
      </c>
      <c r="AY166" s="14" t="s">
        <v>170</v>
      </c>
      <c r="BE166" s="197">
        <f t="shared" si="24"/>
        <v>0</v>
      </c>
      <c r="BF166" s="197">
        <f t="shared" si="25"/>
        <v>0</v>
      </c>
      <c r="BG166" s="197">
        <f t="shared" si="26"/>
        <v>0</v>
      </c>
      <c r="BH166" s="197">
        <f t="shared" si="27"/>
        <v>0</v>
      </c>
      <c r="BI166" s="197">
        <f t="shared" si="28"/>
        <v>0</v>
      </c>
      <c r="BJ166" s="14" t="s">
        <v>86</v>
      </c>
      <c r="BK166" s="197">
        <f t="shared" si="29"/>
        <v>0</v>
      </c>
      <c r="BL166" s="14" t="s">
        <v>176</v>
      </c>
      <c r="BM166" s="196" t="s">
        <v>567</v>
      </c>
    </row>
    <row r="167" spans="1:65" s="2" customFormat="1" ht="24.2" customHeight="1">
      <c r="A167" s="31"/>
      <c r="B167" s="32"/>
      <c r="C167" s="184" t="s">
        <v>307</v>
      </c>
      <c r="D167" s="184" t="s">
        <v>172</v>
      </c>
      <c r="E167" s="185" t="s">
        <v>423</v>
      </c>
      <c r="F167" s="186" t="s">
        <v>424</v>
      </c>
      <c r="G167" s="187" t="s">
        <v>207</v>
      </c>
      <c r="H167" s="188">
        <v>19</v>
      </c>
      <c r="I167" s="189"/>
      <c r="J167" s="190">
        <f t="shared" si="20"/>
        <v>0</v>
      </c>
      <c r="K167" s="191"/>
      <c r="L167" s="36"/>
      <c r="M167" s="192" t="s">
        <v>1</v>
      </c>
      <c r="N167" s="193" t="s">
        <v>43</v>
      </c>
      <c r="O167" s="68"/>
      <c r="P167" s="194">
        <f t="shared" si="21"/>
        <v>0</v>
      </c>
      <c r="Q167" s="194">
        <v>0.11241</v>
      </c>
      <c r="R167" s="194">
        <f t="shared" si="22"/>
        <v>2.1357900000000001</v>
      </c>
      <c r="S167" s="194">
        <v>0</v>
      </c>
      <c r="T167" s="195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176</v>
      </c>
      <c r="AT167" s="196" t="s">
        <v>172</v>
      </c>
      <c r="AU167" s="196" t="s">
        <v>88</v>
      </c>
      <c r="AY167" s="14" t="s">
        <v>170</v>
      </c>
      <c r="BE167" s="197">
        <f t="shared" si="24"/>
        <v>0</v>
      </c>
      <c r="BF167" s="197">
        <f t="shared" si="25"/>
        <v>0</v>
      </c>
      <c r="BG167" s="197">
        <f t="shared" si="26"/>
        <v>0</v>
      </c>
      <c r="BH167" s="197">
        <f t="shared" si="27"/>
        <v>0</v>
      </c>
      <c r="BI167" s="197">
        <f t="shared" si="28"/>
        <v>0</v>
      </c>
      <c r="BJ167" s="14" t="s">
        <v>86</v>
      </c>
      <c r="BK167" s="197">
        <f t="shared" si="29"/>
        <v>0</v>
      </c>
      <c r="BL167" s="14" t="s">
        <v>176</v>
      </c>
      <c r="BM167" s="196" t="s">
        <v>568</v>
      </c>
    </row>
    <row r="168" spans="1:65" s="2" customFormat="1" ht="14.45" customHeight="1">
      <c r="A168" s="31"/>
      <c r="B168" s="32"/>
      <c r="C168" s="198" t="s">
        <v>311</v>
      </c>
      <c r="D168" s="198" t="s">
        <v>210</v>
      </c>
      <c r="E168" s="199" t="s">
        <v>427</v>
      </c>
      <c r="F168" s="200" t="s">
        <v>428</v>
      </c>
      <c r="G168" s="201" t="s">
        <v>207</v>
      </c>
      <c r="H168" s="202">
        <v>18</v>
      </c>
      <c r="I168" s="203"/>
      <c r="J168" s="204">
        <f t="shared" si="20"/>
        <v>0</v>
      </c>
      <c r="K168" s="205"/>
      <c r="L168" s="206"/>
      <c r="M168" s="207" t="s">
        <v>1</v>
      </c>
      <c r="N168" s="208" t="s">
        <v>43</v>
      </c>
      <c r="O168" s="68"/>
      <c r="P168" s="194">
        <f t="shared" si="21"/>
        <v>0</v>
      </c>
      <c r="Q168" s="194">
        <v>6.1000000000000004E-3</v>
      </c>
      <c r="R168" s="194">
        <f t="shared" si="22"/>
        <v>0.10980000000000001</v>
      </c>
      <c r="S168" s="194">
        <v>0</v>
      </c>
      <c r="T168" s="195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204</v>
      </c>
      <c r="AT168" s="196" t="s">
        <v>210</v>
      </c>
      <c r="AU168" s="196" t="s">
        <v>88</v>
      </c>
      <c r="AY168" s="14" t="s">
        <v>170</v>
      </c>
      <c r="BE168" s="197">
        <f t="shared" si="24"/>
        <v>0</v>
      </c>
      <c r="BF168" s="197">
        <f t="shared" si="25"/>
        <v>0</v>
      </c>
      <c r="BG168" s="197">
        <f t="shared" si="26"/>
        <v>0</v>
      </c>
      <c r="BH168" s="197">
        <f t="shared" si="27"/>
        <v>0</v>
      </c>
      <c r="BI168" s="197">
        <f t="shared" si="28"/>
        <v>0</v>
      </c>
      <c r="BJ168" s="14" t="s">
        <v>86</v>
      </c>
      <c r="BK168" s="197">
        <f t="shared" si="29"/>
        <v>0</v>
      </c>
      <c r="BL168" s="14" t="s">
        <v>176</v>
      </c>
      <c r="BM168" s="196" t="s">
        <v>569</v>
      </c>
    </row>
    <row r="169" spans="1:65" s="2" customFormat="1" ht="14.45" customHeight="1">
      <c r="A169" s="31"/>
      <c r="B169" s="32"/>
      <c r="C169" s="198" t="s">
        <v>463</v>
      </c>
      <c r="D169" s="198" t="s">
        <v>210</v>
      </c>
      <c r="E169" s="199" t="s">
        <v>431</v>
      </c>
      <c r="F169" s="200" t="s">
        <v>432</v>
      </c>
      <c r="G169" s="201" t="s">
        <v>207</v>
      </c>
      <c r="H169" s="202">
        <v>18</v>
      </c>
      <c r="I169" s="203"/>
      <c r="J169" s="204">
        <f t="shared" si="20"/>
        <v>0</v>
      </c>
      <c r="K169" s="205"/>
      <c r="L169" s="206"/>
      <c r="M169" s="207" t="s">
        <v>1</v>
      </c>
      <c r="N169" s="208" t="s">
        <v>43</v>
      </c>
      <c r="O169" s="68"/>
      <c r="P169" s="194">
        <f t="shared" si="21"/>
        <v>0</v>
      </c>
      <c r="Q169" s="194">
        <v>3.0000000000000001E-3</v>
      </c>
      <c r="R169" s="194">
        <f t="shared" si="22"/>
        <v>5.3999999999999999E-2</v>
      </c>
      <c r="S169" s="194">
        <v>0</v>
      </c>
      <c r="T169" s="195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204</v>
      </c>
      <c r="AT169" s="196" t="s">
        <v>210</v>
      </c>
      <c r="AU169" s="196" t="s">
        <v>88</v>
      </c>
      <c r="AY169" s="14" t="s">
        <v>170</v>
      </c>
      <c r="BE169" s="197">
        <f t="shared" si="24"/>
        <v>0</v>
      </c>
      <c r="BF169" s="197">
        <f t="shared" si="25"/>
        <v>0</v>
      </c>
      <c r="BG169" s="197">
        <f t="shared" si="26"/>
        <v>0</v>
      </c>
      <c r="BH169" s="197">
        <f t="shared" si="27"/>
        <v>0</v>
      </c>
      <c r="BI169" s="197">
        <f t="shared" si="28"/>
        <v>0</v>
      </c>
      <c r="BJ169" s="14" t="s">
        <v>86</v>
      </c>
      <c r="BK169" s="197">
        <f t="shared" si="29"/>
        <v>0</v>
      </c>
      <c r="BL169" s="14" t="s">
        <v>176</v>
      </c>
      <c r="BM169" s="196" t="s">
        <v>570</v>
      </c>
    </row>
    <row r="170" spans="1:65" s="2" customFormat="1" ht="14.45" customHeight="1">
      <c r="A170" s="31"/>
      <c r="B170" s="32"/>
      <c r="C170" s="198" t="s">
        <v>465</v>
      </c>
      <c r="D170" s="198" t="s">
        <v>210</v>
      </c>
      <c r="E170" s="199" t="s">
        <v>435</v>
      </c>
      <c r="F170" s="200" t="s">
        <v>436</v>
      </c>
      <c r="G170" s="201" t="s">
        <v>207</v>
      </c>
      <c r="H170" s="202">
        <v>18</v>
      </c>
      <c r="I170" s="203"/>
      <c r="J170" s="204">
        <f t="shared" si="20"/>
        <v>0</v>
      </c>
      <c r="K170" s="205"/>
      <c r="L170" s="206"/>
      <c r="M170" s="207" t="s">
        <v>1</v>
      </c>
      <c r="N170" s="208" t="s">
        <v>43</v>
      </c>
      <c r="O170" s="68"/>
      <c r="P170" s="194">
        <f t="shared" si="21"/>
        <v>0</v>
      </c>
      <c r="Q170" s="194">
        <v>1E-4</v>
      </c>
      <c r="R170" s="194">
        <f t="shared" si="22"/>
        <v>1.8000000000000002E-3</v>
      </c>
      <c r="S170" s="194">
        <v>0</v>
      </c>
      <c r="T170" s="195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204</v>
      </c>
      <c r="AT170" s="196" t="s">
        <v>210</v>
      </c>
      <c r="AU170" s="196" t="s">
        <v>88</v>
      </c>
      <c r="AY170" s="14" t="s">
        <v>170</v>
      </c>
      <c r="BE170" s="197">
        <f t="shared" si="24"/>
        <v>0</v>
      </c>
      <c r="BF170" s="197">
        <f t="shared" si="25"/>
        <v>0</v>
      </c>
      <c r="BG170" s="197">
        <f t="shared" si="26"/>
        <v>0</v>
      </c>
      <c r="BH170" s="197">
        <f t="shared" si="27"/>
        <v>0</v>
      </c>
      <c r="BI170" s="197">
        <f t="shared" si="28"/>
        <v>0</v>
      </c>
      <c r="BJ170" s="14" t="s">
        <v>86</v>
      </c>
      <c r="BK170" s="197">
        <f t="shared" si="29"/>
        <v>0</v>
      </c>
      <c r="BL170" s="14" t="s">
        <v>176</v>
      </c>
      <c r="BM170" s="196" t="s">
        <v>571</v>
      </c>
    </row>
    <row r="171" spans="1:65" s="2" customFormat="1" ht="24.2" customHeight="1">
      <c r="A171" s="31"/>
      <c r="B171" s="32"/>
      <c r="C171" s="198" t="s">
        <v>454</v>
      </c>
      <c r="D171" s="198" t="s">
        <v>210</v>
      </c>
      <c r="E171" s="199" t="s">
        <v>416</v>
      </c>
      <c r="F171" s="200" t="s">
        <v>417</v>
      </c>
      <c r="G171" s="201" t="s">
        <v>207</v>
      </c>
      <c r="H171" s="202">
        <v>9</v>
      </c>
      <c r="I171" s="203"/>
      <c r="J171" s="204">
        <f t="shared" si="20"/>
        <v>0</v>
      </c>
      <c r="K171" s="205"/>
      <c r="L171" s="206"/>
      <c r="M171" s="207" t="s">
        <v>1</v>
      </c>
      <c r="N171" s="208" t="s">
        <v>43</v>
      </c>
      <c r="O171" s="68"/>
      <c r="P171" s="194">
        <f t="shared" si="21"/>
        <v>0</v>
      </c>
      <c r="Q171" s="194">
        <v>3.5999999999999999E-3</v>
      </c>
      <c r="R171" s="194">
        <f t="shared" si="22"/>
        <v>3.2399999999999998E-2</v>
      </c>
      <c r="S171" s="194">
        <v>0</v>
      </c>
      <c r="T171" s="195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204</v>
      </c>
      <c r="AT171" s="196" t="s">
        <v>210</v>
      </c>
      <c r="AU171" s="196" t="s">
        <v>88</v>
      </c>
      <c r="AY171" s="14" t="s">
        <v>170</v>
      </c>
      <c r="BE171" s="197">
        <f t="shared" si="24"/>
        <v>0</v>
      </c>
      <c r="BF171" s="197">
        <f t="shared" si="25"/>
        <v>0</v>
      </c>
      <c r="BG171" s="197">
        <f t="shared" si="26"/>
        <v>0</v>
      </c>
      <c r="BH171" s="197">
        <f t="shared" si="27"/>
        <v>0</v>
      </c>
      <c r="BI171" s="197">
        <f t="shared" si="28"/>
        <v>0</v>
      </c>
      <c r="BJ171" s="14" t="s">
        <v>86</v>
      </c>
      <c r="BK171" s="197">
        <f t="shared" si="29"/>
        <v>0</v>
      </c>
      <c r="BL171" s="14" t="s">
        <v>176</v>
      </c>
      <c r="BM171" s="196" t="s">
        <v>572</v>
      </c>
    </row>
    <row r="172" spans="1:65" s="2" customFormat="1" ht="24.2" customHeight="1">
      <c r="A172" s="31"/>
      <c r="B172" s="32"/>
      <c r="C172" s="184" t="s">
        <v>473</v>
      </c>
      <c r="D172" s="184" t="s">
        <v>172</v>
      </c>
      <c r="E172" s="185" t="s">
        <v>443</v>
      </c>
      <c r="F172" s="186" t="s">
        <v>444</v>
      </c>
      <c r="G172" s="187" t="s">
        <v>217</v>
      </c>
      <c r="H172" s="188">
        <v>663.8</v>
      </c>
      <c r="I172" s="189"/>
      <c r="J172" s="190">
        <f t="shared" si="20"/>
        <v>0</v>
      </c>
      <c r="K172" s="191"/>
      <c r="L172" s="36"/>
      <c r="M172" s="192" t="s">
        <v>1</v>
      </c>
      <c r="N172" s="193" t="s">
        <v>43</v>
      </c>
      <c r="O172" s="68"/>
      <c r="P172" s="194">
        <f t="shared" si="21"/>
        <v>0</v>
      </c>
      <c r="Q172" s="194">
        <v>0.15540000000000001</v>
      </c>
      <c r="R172" s="194">
        <f t="shared" si="22"/>
        <v>103.15452000000001</v>
      </c>
      <c r="S172" s="194">
        <v>0</v>
      </c>
      <c r="T172" s="195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176</v>
      </c>
      <c r="AT172" s="196" t="s">
        <v>172</v>
      </c>
      <c r="AU172" s="196" t="s">
        <v>88</v>
      </c>
      <c r="AY172" s="14" t="s">
        <v>170</v>
      </c>
      <c r="BE172" s="197">
        <f t="shared" si="24"/>
        <v>0</v>
      </c>
      <c r="BF172" s="197">
        <f t="shared" si="25"/>
        <v>0</v>
      </c>
      <c r="BG172" s="197">
        <f t="shared" si="26"/>
        <v>0</v>
      </c>
      <c r="BH172" s="197">
        <f t="shared" si="27"/>
        <v>0</v>
      </c>
      <c r="BI172" s="197">
        <f t="shared" si="28"/>
        <v>0</v>
      </c>
      <c r="BJ172" s="14" t="s">
        <v>86</v>
      </c>
      <c r="BK172" s="197">
        <f t="shared" si="29"/>
        <v>0</v>
      </c>
      <c r="BL172" s="14" t="s">
        <v>176</v>
      </c>
      <c r="BM172" s="196" t="s">
        <v>573</v>
      </c>
    </row>
    <row r="173" spans="1:65" s="2" customFormat="1" ht="14.45" customHeight="1">
      <c r="A173" s="31"/>
      <c r="B173" s="32"/>
      <c r="C173" s="198" t="s">
        <v>477</v>
      </c>
      <c r="D173" s="198" t="s">
        <v>210</v>
      </c>
      <c r="E173" s="199" t="s">
        <v>447</v>
      </c>
      <c r="F173" s="200" t="s">
        <v>448</v>
      </c>
      <c r="G173" s="201" t="s">
        <v>207</v>
      </c>
      <c r="H173" s="202">
        <v>448</v>
      </c>
      <c r="I173" s="203"/>
      <c r="J173" s="204">
        <f t="shared" si="20"/>
        <v>0</v>
      </c>
      <c r="K173" s="205"/>
      <c r="L173" s="206"/>
      <c r="M173" s="207" t="s">
        <v>1</v>
      </c>
      <c r="N173" s="208" t="s">
        <v>43</v>
      </c>
      <c r="O173" s="68"/>
      <c r="P173" s="194">
        <f t="shared" si="21"/>
        <v>0</v>
      </c>
      <c r="Q173" s="194">
        <v>0.10199999999999999</v>
      </c>
      <c r="R173" s="194">
        <f t="shared" si="22"/>
        <v>45.695999999999998</v>
      </c>
      <c r="S173" s="194">
        <v>0</v>
      </c>
      <c r="T173" s="195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204</v>
      </c>
      <c r="AT173" s="196" t="s">
        <v>210</v>
      </c>
      <c r="AU173" s="196" t="s">
        <v>88</v>
      </c>
      <c r="AY173" s="14" t="s">
        <v>170</v>
      </c>
      <c r="BE173" s="197">
        <f t="shared" si="24"/>
        <v>0</v>
      </c>
      <c r="BF173" s="197">
        <f t="shared" si="25"/>
        <v>0</v>
      </c>
      <c r="BG173" s="197">
        <f t="shared" si="26"/>
        <v>0</v>
      </c>
      <c r="BH173" s="197">
        <f t="shared" si="27"/>
        <v>0</v>
      </c>
      <c r="BI173" s="197">
        <f t="shared" si="28"/>
        <v>0</v>
      </c>
      <c r="BJ173" s="14" t="s">
        <v>86</v>
      </c>
      <c r="BK173" s="197">
        <f t="shared" si="29"/>
        <v>0</v>
      </c>
      <c r="BL173" s="14" t="s">
        <v>176</v>
      </c>
      <c r="BM173" s="196" t="s">
        <v>574</v>
      </c>
    </row>
    <row r="174" spans="1:65" s="2" customFormat="1" ht="24.2" customHeight="1">
      <c r="A174" s="31"/>
      <c r="B174" s="32"/>
      <c r="C174" s="198" t="s">
        <v>479</v>
      </c>
      <c r="D174" s="198" t="s">
        <v>210</v>
      </c>
      <c r="E174" s="199" t="s">
        <v>451</v>
      </c>
      <c r="F174" s="200" t="s">
        <v>452</v>
      </c>
      <c r="G174" s="201" t="s">
        <v>207</v>
      </c>
      <c r="H174" s="202">
        <v>249</v>
      </c>
      <c r="I174" s="203"/>
      <c r="J174" s="204">
        <f t="shared" si="20"/>
        <v>0</v>
      </c>
      <c r="K174" s="205"/>
      <c r="L174" s="206"/>
      <c r="M174" s="207" t="s">
        <v>1</v>
      </c>
      <c r="N174" s="208" t="s">
        <v>43</v>
      </c>
      <c r="O174" s="68"/>
      <c r="P174" s="194">
        <f t="shared" si="21"/>
        <v>0</v>
      </c>
      <c r="Q174" s="194">
        <v>4.8300000000000003E-2</v>
      </c>
      <c r="R174" s="194">
        <f t="shared" si="22"/>
        <v>12.0267</v>
      </c>
      <c r="S174" s="194">
        <v>0</v>
      </c>
      <c r="T174" s="195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204</v>
      </c>
      <c r="AT174" s="196" t="s">
        <v>210</v>
      </c>
      <c r="AU174" s="196" t="s">
        <v>88</v>
      </c>
      <c r="AY174" s="14" t="s">
        <v>170</v>
      </c>
      <c r="BE174" s="197">
        <f t="shared" si="24"/>
        <v>0</v>
      </c>
      <c r="BF174" s="197">
        <f t="shared" si="25"/>
        <v>0</v>
      </c>
      <c r="BG174" s="197">
        <f t="shared" si="26"/>
        <v>0</v>
      </c>
      <c r="BH174" s="197">
        <f t="shared" si="27"/>
        <v>0</v>
      </c>
      <c r="BI174" s="197">
        <f t="shared" si="28"/>
        <v>0</v>
      </c>
      <c r="BJ174" s="14" t="s">
        <v>86</v>
      </c>
      <c r="BK174" s="197">
        <f t="shared" si="29"/>
        <v>0</v>
      </c>
      <c r="BL174" s="14" t="s">
        <v>176</v>
      </c>
      <c r="BM174" s="196" t="s">
        <v>575</v>
      </c>
    </row>
    <row r="175" spans="1:65" s="2" customFormat="1" ht="24.2" customHeight="1">
      <c r="A175" s="31"/>
      <c r="B175" s="32"/>
      <c r="C175" s="184" t="s">
        <v>481</v>
      </c>
      <c r="D175" s="184" t="s">
        <v>172</v>
      </c>
      <c r="E175" s="185" t="s">
        <v>238</v>
      </c>
      <c r="F175" s="186" t="s">
        <v>239</v>
      </c>
      <c r="G175" s="187" t="s">
        <v>217</v>
      </c>
      <c r="H175" s="188">
        <v>1123.25</v>
      </c>
      <c r="I175" s="189"/>
      <c r="J175" s="190">
        <f t="shared" si="20"/>
        <v>0</v>
      </c>
      <c r="K175" s="191"/>
      <c r="L175" s="36"/>
      <c r="M175" s="192" t="s">
        <v>1</v>
      </c>
      <c r="N175" s="193" t="s">
        <v>43</v>
      </c>
      <c r="O175" s="68"/>
      <c r="P175" s="194">
        <f t="shared" si="21"/>
        <v>0</v>
      </c>
      <c r="Q175" s="194">
        <v>0.1295</v>
      </c>
      <c r="R175" s="194">
        <f t="shared" si="22"/>
        <v>145.46087500000002</v>
      </c>
      <c r="S175" s="194">
        <v>0</v>
      </c>
      <c r="T175" s="195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176</v>
      </c>
      <c r="AT175" s="196" t="s">
        <v>172</v>
      </c>
      <c r="AU175" s="196" t="s">
        <v>88</v>
      </c>
      <c r="AY175" s="14" t="s">
        <v>170</v>
      </c>
      <c r="BE175" s="197">
        <f t="shared" si="24"/>
        <v>0</v>
      </c>
      <c r="BF175" s="197">
        <f t="shared" si="25"/>
        <v>0</v>
      </c>
      <c r="BG175" s="197">
        <f t="shared" si="26"/>
        <v>0</v>
      </c>
      <c r="BH175" s="197">
        <f t="shared" si="27"/>
        <v>0</v>
      </c>
      <c r="BI175" s="197">
        <f t="shared" si="28"/>
        <v>0</v>
      </c>
      <c r="BJ175" s="14" t="s">
        <v>86</v>
      </c>
      <c r="BK175" s="197">
        <f t="shared" si="29"/>
        <v>0</v>
      </c>
      <c r="BL175" s="14" t="s">
        <v>176</v>
      </c>
      <c r="BM175" s="196" t="s">
        <v>576</v>
      </c>
    </row>
    <row r="176" spans="1:65" s="2" customFormat="1" ht="24.2" customHeight="1">
      <c r="A176" s="31"/>
      <c r="B176" s="32"/>
      <c r="C176" s="198" t="s">
        <v>485</v>
      </c>
      <c r="D176" s="198" t="s">
        <v>210</v>
      </c>
      <c r="E176" s="199" t="s">
        <v>242</v>
      </c>
      <c r="F176" s="200" t="s">
        <v>243</v>
      </c>
      <c r="G176" s="201" t="s">
        <v>207</v>
      </c>
      <c r="H176" s="202">
        <v>2359</v>
      </c>
      <c r="I176" s="203"/>
      <c r="J176" s="204">
        <f t="shared" si="20"/>
        <v>0</v>
      </c>
      <c r="K176" s="205"/>
      <c r="L176" s="206"/>
      <c r="M176" s="207" t="s">
        <v>1</v>
      </c>
      <c r="N176" s="208" t="s">
        <v>43</v>
      </c>
      <c r="O176" s="68"/>
      <c r="P176" s="194">
        <f t="shared" si="21"/>
        <v>0</v>
      </c>
      <c r="Q176" s="194">
        <v>2.4E-2</v>
      </c>
      <c r="R176" s="194">
        <f t="shared" si="22"/>
        <v>56.616</v>
      </c>
      <c r="S176" s="194">
        <v>0</v>
      </c>
      <c r="T176" s="195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204</v>
      </c>
      <c r="AT176" s="196" t="s">
        <v>210</v>
      </c>
      <c r="AU176" s="196" t="s">
        <v>88</v>
      </c>
      <c r="AY176" s="14" t="s">
        <v>170</v>
      </c>
      <c r="BE176" s="197">
        <f t="shared" si="24"/>
        <v>0</v>
      </c>
      <c r="BF176" s="197">
        <f t="shared" si="25"/>
        <v>0</v>
      </c>
      <c r="BG176" s="197">
        <f t="shared" si="26"/>
        <v>0</v>
      </c>
      <c r="BH176" s="197">
        <f t="shared" si="27"/>
        <v>0</v>
      </c>
      <c r="BI176" s="197">
        <f t="shared" si="28"/>
        <v>0</v>
      </c>
      <c r="BJ176" s="14" t="s">
        <v>86</v>
      </c>
      <c r="BK176" s="197">
        <f t="shared" si="29"/>
        <v>0</v>
      </c>
      <c r="BL176" s="14" t="s">
        <v>176</v>
      </c>
      <c r="BM176" s="196" t="s">
        <v>577</v>
      </c>
    </row>
    <row r="177" spans="1:65" s="2" customFormat="1" ht="24.2" customHeight="1">
      <c r="A177" s="31"/>
      <c r="B177" s="32"/>
      <c r="C177" s="184" t="s">
        <v>489</v>
      </c>
      <c r="D177" s="184" t="s">
        <v>172</v>
      </c>
      <c r="E177" s="185" t="s">
        <v>458</v>
      </c>
      <c r="F177" s="186" t="s">
        <v>459</v>
      </c>
      <c r="G177" s="187" t="s">
        <v>217</v>
      </c>
      <c r="H177" s="188">
        <v>302</v>
      </c>
      <c r="I177" s="189"/>
      <c r="J177" s="190">
        <f t="shared" si="20"/>
        <v>0</v>
      </c>
      <c r="K177" s="191"/>
      <c r="L177" s="36"/>
      <c r="M177" s="192" t="s">
        <v>1</v>
      </c>
      <c r="N177" s="193" t="s">
        <v>43</v>
      </c>
      <c r="O177" s="68"/>
      <c r="P177" s="194">
        <f t="shared" si="21"/>
        <v>0</v>
      </c>
      <c r="Q177" s="194">
        <v>0</v>
      </c>
      <c r="R177" s="194">
        <f t="shared" si="22"/>
        <v>0</v>
      </c>
      <c r="S177" s="194">
        <v>0</v>
      </c>
      <c r="T177" s="195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176</v>
      </c>
      <c r="AT177" s="196" t="s">
        <v>172</v>
      </c>
      <c r="AU177" s="196" t="s">
        <v>88</v>
      </c>
      <c r="AY177" s="14" t="s">
        <v>170</v>
      </c>
      <c r="BE177" s="197">
        <f t="shared" si="24"/>
        <v>0</v>
      </c>
      <c r="BF177" s="197">
        <f t="shared" si="25"/>
        <v>0</v>
      </c>
      <c r="BG177" s="197">
        <f t="shared" si="26"/>
        <v>0</v>
      </c>
      <c r="BH177" s="197">
        <f t="shared" si="27"/>
        <v>0</v>
      </c>
      <c r="BI177" s="197">
        <f t="shared" si="28"/>
        <v>0</v>
      </c>
      <c r="BJ177" s="14" t="s">
        <v>86</v>
      </c>
      <c r="BK177" s="197">
        <f t="shared" si="29"/>
        <v>0</v>
      </c>
      <c r="BL177" s="14" t="s">
        <v>176</v>
      </c>
      <c r="BM177" s="196" t="s">
        <v>578</v>
      </c>
    </row>
    <row r="178" spans="1:65" s="2" customFormat="1" ht="24.2" customHeight="1">
      <c r="A178" s="31"/>
      <c r="B178" s="32"/>
      <c r="C178" s="184" t="s">
        <v>579</v>
      </c>
      <c r="D178" s="184" t="s">
        <v>172</v>
      </c>
      <c r="E178" s="185" t="s">
        <v>580</v>
      </c>
      <c r="F178" s="186" t="s">
        <v>581</v>
      </c>
      <c r="G178" s="187" t="s">
        <v>207</v>
      </c>
      <c r="H178" s="188">
        <v>2</v>
      </c>
      <c r="I178" s="189"/>
      <c r="J178" s="190">
        <f t="shared" si="20"/>
        <v>0</v>
      </c>
      <c r="K178" s="191"/>
      <c r="L178" s="36"/>
      <c r="M178" s="192" t="s">
        <v>1</v>
      </c>
      <c r="N178" s="193" t="s">
        <v>43</v>
      </c>
      <c r="O178" s="68"/>
      <c r="P178" s="194">
        <f t="shared" si="21"/>
        <v>0</v>
      </c>
      <c r="Q178" s="194">
        <v>0</v>
      </c>
      <c r="R178" s="194">
        <f t="shared" si="22"/>
        <v>0</v>
      </c>
      <c r="S178" s="194">
        <v>8.2000000000000003E-2</v>
      </c>
      <c r="T178" s="195">
        <f t="shared" si="23"/>
        <v>0.16400000000000001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176</v>
      </c>
      <c r="AT178" s="196" t="s">
        <v>172</v>
      </c>
      <c r="AU178" s="196" t="s">
        <v>88</v>
      </c>
      <c r="AY178" s="14" t="s">
        <v>170</v>
      </c>
      <c r="BE178" s="197">
        <f t="shared" si="24"/>
        <v>0</v>
      </c>
      <c r="BF178" s="197">
        <f t="shared" si="25"/>
        <v>0</v>
      </c>
      <c r="BG178" s="197">
        <f t="shared" si="26"/>
        <v>0</v>
      </c>
      <c r="BH178" s="197">
        <f t="shared" si="27"/>
        <v>0</v>
      </c>
      <c r="BI178" s="197">
        <f t="shared" si="28"/>
        <v>0</v>
      </c>
      <c r="BJ178" s="14" t="s">
        <v>86</v>
      </c>
      <c r="BK178" s="197">
        <f t="shared" si="29"/>
        <v>0</v>
      </c>
      <c r="BL178" s="14" t="s">
        <v>176</v>
      </c>
      <c r="BM178" s="196" t="s">
        <v>582</v>
      </c>
    </row>
    <row r="179" spans="1:65" s="12" customFormat="1" ht="22.9" customHeight="1">
      <c r="B179" s="168"/>
      <c r="C179" s="169"/>
      <c r="D179" s="170" t="s">
        <v>77</v>
      </c>
      <c r="E179" s="182" t="s">
        <v>266</v>
      </c>
      <c r="F179" s="182" t="s">
        <v>267</v>
      </c>
      <c r="G179" s="169"/>
      <c r="H179" s="169"/>
      <c r="I179" s="172"/>
      <c r="J179" s="183">
        <f>BK179</f>
        <v>0</v>
      </c>
      <c r="K179" s="169"/>
      <c r="L179" s="174"/>
      <c r="M179" s="175"/>
      <c r="N179" s="176"/>
      <c r="O179" s="176"/>
      <c r="P179" s="177">
        <f>SUM(P180:P184)</f>
        <v>0</v>
      </c>
      <c r="Q179" s="176"/>
      <c r="R179" s="177">
        <f>SUM(R180:R184)</f>
        <v>0</v>
      </c>
      <c r="S179" s="176"/>
      <c r="T179" s="178">
        <f>SUM(T180:T184)</f>
        <v>0</v>
      </c>
      <c r="AR179" s="179" t="s">
        <v>86</v>
      </c>
      <c r="AT179" s="180" t="s">
        <v>77</v>
      </c>
      <c r="AU179" s="180" t="s">
        <v>86</v>
      </c>
      <c r="AY179" s="179" t="s">
        <v>170</v>
      </c>
      <c r="BK179" s="181">
        <f>SUM(BK180:BK184)</f>
        <v>0</v>
      </c>
    </row>
    <row r="180" spans="1:65" s="2" customFormat="1" ht="24.2" customHeight="1">
      <c r="A180" s="31"/>
      <c r="B180" s="32"/>
      <c r="C180" s="184" t="s">
        <v>583</v>
      </c>
      <c r="D180" s="184" t="s">
        <v>172</v>
      </c>
      <c r="E180" s="185" t="s">
        <v>269</v>
      </c>
      <c r="F180" s="186" t="s">
        <v>270</v>
      </c>
      <c r="G180" s="187" t="s">
        <v>191</v>
      </c>
      <c r="H180" s="188">
        <v>43.387999999999998</v>
      </c>
      <c r="I180" s="189"/>
      <c r="J180" s="190">
        <f>ROUND(I180*H180,2)</f>
        <v>0</v>
      </c>
      <c r="K180" s="191"/>
      <c r="L180" s="36"/>
      <c r="M180" s="192" t="s">
        <v>1</v>
      </c>
      <c r="N180" s="193" t="s">
        <v>43</v>
      </c>
      <c r="O180" s="68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176</v>
      </c>
      <c r="AT180" s="196" t="s">
        <v>172</v>
      </c>
      <c r="AU180" s="196" t="s">
        <v>88</v>
      </c>
      <c r="AY180" s="14" t="s">
        <v>170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4" t="s">
        <v>86</v>
      </c>
      <c r="BK180" s="197">
        <f>ROUND(I180*H180,2)</f>
        <v>0</v>
      </c>
      <c r="BL180" s="14" t="s">
        <v>176</v>
      </c>
      <c r="BM180" s="196" t="s">
        <v>584</v>
      </c>
    </row>
    <row r="181" spans="1:65" s="2" customFormat="1" ht="14.45" customHeight="1">
      <c r="A181" s="31"/>
      <c r="B181" s="32"/>
      <c r="C181" s="184" t="s">
        <v>493</v>
      </c>
      <c r="D181" s="184" t="s">
        <v>172</v>
      </c>
      <c r="E181" s="185" t="s">
        <v>273</v>
      </c>
      <c r="F181" s="186" t="s">
        <v>274</v>
      </c>
      <c r="G181" s="187" t="s">
        <v>191</v>
      </c>
      <c r="H181" s="188">
        <v>537.09199999999998</v>
      </c>
      <c r="I181" s="189"/>
      <c r="J181" s="190">
        <f>ROUND(I181*H181,2)</f>
        <v>0</v>
      </c>
      <c r="K181" s="191"/>
      <c r="L181" s="36"/>
      <c r="M181" s="192" t="s">
        <v>1</v>
      </c>
      <c r="N181" s="193" t="s">
        <v>43</v>
      </c>
      <c r="O181" s="68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176</v>
      </c>
      <c r="AT181" s="196" t="s">
        <v>172</v>
      </c>
      <c r="AU181" s="196" t="s">
        <v>88</v>
      </c>
      <c r="AY181" s="14" t="s">
        <v>170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4" t="s">
        <v>86</v>
      </c>
      <c r="BK181" s="197">
        <f>ROUND(I181*H181,2)</f>
        <v>0</v>
      </c>
      <c r="BL181" s="14" t="s">
        <v>176</v>
      </c>
      <c r="BM181" s="196" t="s">
        <v>585</v>
      </c>
    </row>
    <row r="182" spans="1:65" s="2" customFormat="1" ht="24.2" customHeight="1">
      <c r="A182" s="31"/>
      <c r="B182" s="32"/>
      <c r="C182" s="184" t="s">
        <v>586</v>
      </c>
      <c r="D182" s="184" t="s">
        <v>172</v>
      </c>
      <c r="E182" s="185" t="s">
        <v>277</v>
      </c>
      <c r="F182" s="186" t="s">
        <v>278</v>
      </c>
      <c r="G182" s="187" t="s">
        <v>191</v>
      </c>
      <c r="H182" s="188">
        <v>13964.39</v>
      </c>
      <c r="I182" s="189"/>
      <c r="J182" s="190">
        <f>ROUND(I182*H182,2)</f>
        <v>0</v>
      </c>
      <c r="K182" s="191"/>
      <c r="L182" s="36"/>
      <c r="M182" s="192" t="s">
        <v>1</v>
      </c>
      <c r="N182" s="193" t="s">
        <v>43</v>
      </c>
      <c r="O182" s="68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176</v>
      </c>
      <c r="AT182" s="196" t="s">
        <v>172</v>
      </c>
      <c r="AU182" s="196" t="s">
        <v>88</v>
      </c>
      <c r="AY182" s="14" t="s">
        <v>170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4" t="s">
        <v>86</v>
      </c>
      <c r="BK182" s="197">
        <f>ROUND(I182*H182,2)</f>
        <v>0</v>
      </c>
      <c r="BL182" s="14" t="s">
        <v>176</v>
      </c>
      <c r="BM182" s="196" t="s">
        <v>587</v>
      </c>
    </row>
    <row r="183" spans="1:65" s="2" customFormat="1" ht="24.2" customHeight="1">
      <c r="A183" s="31"/>
      <c r="B183" s="32"/>
      <c r="C183" s="184" t="s">
        <v>497</v>
      </c>
      <c r="D183" s="184" t="s">
        <v>172</v>
      </c>
      <c r="E183" s="185" t="s">
        <v>466</v>
      </c>
      <c r="F183" s="186" t="s">
        <v>467</v>
      </c>
      <c r="G183" s="187" t="s">
        <v>191</v>
      </c>
      <c r="H183" s="188">
        <v>194.964</v>
      </c>
      <c r="I183" s="189"/>
      <c r="J183" s="190">
        <f>ROUND(I183*H183,2)</f>
        <v>0</v>
      </c>
      <c r="K183" s="191"/>
      <c r="L183" s="36"/>
      <c r="M183" s="192" t="s">
        <v>1</v>
      </c>
      <c r="N183" s="193" t="s">
        <v>43</v>
      </c>
      <c r="O183" s="68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176</v>
      </c>
      <c r="AT183" s="196" t="s">
        <v>172</v>
      </c>
      <c r="AU183" s="196" t="s">
        <v>88</v>
      </c>
      <c r="AY183" s="14" t="s">
        <v>170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4" t="s">
        <v>86</v>
      </c>
      <c r="BK183" s="197">
        <f>ROUND(I183*H183,2)</f>
        <v>0</v>
      </c>
      <c r="BL183" s="14" t="s">
        <v>176</v>
      </c>
      <c r="BM183" s="196" t="s">
        <v>588</v>
      </c>
    </row>
    <row r="184" spans="1:65" s="2" customFormat="1" ht="24.2" customHeight="1">
      <c r="A184" s="31"/>
      <c r="B184" s="32"/>
      <c r="C184" s="184" t="s">
        <v>589</v>
      </c>
      <c r="D184" s="184" t="s">
        <v>172</v>
      </c>
      <c r="E184" s="185" t="s">
        <v>470</v>
      </c>
      <c r="F184" s="186" t="s">
        <v>471</v>
      </c>
      <c r="G184" s="187" t="s">
        <v>191</v>
      </c>
      <c r="H184" s="188">
        <v>298.74200000000002</v>
      </c>
      <c r="I184" s="189"/>
      <c r="J184" s="190">
        <f>ROUND(I184*H184,2)</f>
        <v>0</v>
      </c>
      <c r="K184" s="191"/>
      <c r="L184" s="36"/>
      <c r="M184" s="192" t="s">
        <v>1</v>
      </c>
      <c r="N184" s="193" t="s">
        <v>43</v>
      </c>
      <c r="O184" s="68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176</v>
      </c>
      <c r="AT184" s="196" t="s">
        <v>172</v>
      </c>
      <c r="AU184" s="196" t="s">
        <v>88</v>
      </c>
      <c r="AY184" s="14" t="s">
        <v>170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4" t="s">
        <v>86</v>
      </c>
      <c r="BK184" s="197">
        <f>ROUND(I184*H184,2)</f>
        <v>0</v>
      </c>
      <c r="BL184" s="14" t="s">
        <v>176</v>
      </c>
      <c r="BM184" s="196" t="s">
        <v>590</v>
      </c>
    </row>
    <row r="185" spans="1:65" s="12" customFormat="1" ht="25.9" customHeight="1">
      <c r="B185" s="168"/>
      <c r="C185" s="169"/>
      <c r="D185" s="170" t="s">
        <v>77</v>
      </c>
      <c r="E185" s="171" t="s">
        <v>286</v>
      </c>
      <c r="F185" s="171" t="s">
        <v>287</v>
      </c>
      <c r="G185" s="169"/>
      <c r="H185" s="169"/>
      <c r="I185" s="172"/>
      <c r="J185" s="173">
        <f>BK185</f>
        <v>0</v>
      </c>
      <c r="K185" s="169"/>
      <c r="L185" s="174"/>
      <c r="M185" s="175"/>
      <c r="N185" s="176"/>
      <c r="O185" s="176"/>
      <c r="P185" s="177">
        <f>P186</f>
        <v>0</v>
      </c>
      <c r="Q185" s="176"/>
      <c r="R185" s="177">
        <f>R186</f>
        <v>0</v>
      </c>
      <c r="S185" s="176"/>
      <c r="T185" s="178">
        <f>T186</f>
        <v>0</v>
      </c>
      <c r="AR185" s="179" t="s">
        <v>188</v>
      </c>
      <c r="AT185" s="180" t="s">
        <v>77</v>
      </c>
      <c r="AU185" s="180" t="s">
        <v>78</v>
      </c>
      <c r="AY185" s="179" t="s">
        <v>170</v>
      </c>
      <c r="BK185" s="181">
        <f>BK186</f>
        <v>0</v>
      </c>
    </row>
    <row r="186" spans="1:65" s="12" customFormat="1" ht="22.9" customHeight="1">
      <c r="B186" s="168"/>
      <c r="C186" s="169"/>
      <c r="D186" s="170" t="s">
        <v>77</v>
      </c>
      <c r="E186" s="182" t="s">
        <v>288</v>
      </c>
      <c r="F186" s="182" t="s">
        <v>289</v>
      </c>
      <c r="G186" s="169"/>
      <c r="H186" s="169"/>
      <c r="I186" s="172"/>
      <c r="J186" s="183">
        <f>BK186</f>
        <v>0</v>
      </c>
      <c r="K186" s="169"/>
      <c r="L186" s="174"/>
      <c r="M186" s="175"/>
      <c r="N186" s="176"/>
      <c r="O186" s="176"/>
      <c r="P186" s="177">
        <f>SUM(P187:P198)</f>
        <v>0</v>
      </c>
      <c r="Q186" s="176"/>
      <c r="R186" s="177">
        <f>SUM(R187:R198)</f>
        <v>0</v>
      </c>
      <c r="S186" s="176"/>
      <c r="T186" s="178">
        <f>SUM(T187:T198)</f>
        <v>0</v>
      </c>
      <c r="AR186" s="179" t="s">
        <v>188</v>
      </c>
      <c r="AT186" s="180" t="s">
        <v>77</v>
      </c>
      <c r="AU186" s="180" t="s">
        <v>86</v>
      </c>
      <c r="AY186" s="179" t="s">
        <v>170</v>
      </c>
      <c r="BK186" s="181">
        <f>SUM(BK187:BK198)</f>
        <v>0</v>
      </c>
    </row>
    <row r="187" spans="1:65" s="2" customFormat="1" ht="62.65" customHeight="1">
      <c r="A187" s="31"/>
      <c r="B187" s="32"/>
      <c r="C187" s="184" t="s">
        <v>591</v>
      </c>
      <c r="D187" s="184" t="s">
        <v>172</v>
      </c>
      <c r="E187" s="185" t="s">
        <v>291</v>
      </c>
      <c r="F187" s="186" t="s">
        <v>292</v>
      </c>
      <c r="G187" s="187" t="s">
        <v>264</v>
      </c>
      <c r="H187" s="188">
        <v>1</v>
      </c>
      <c r="I187" s="189"/>
      <c r="J187" s="190">
        <f t="shared" ref="J187:J198" si="30">ROUND(I187*H187,2)</f>
        <v>0</v>
      </c>
      <c r="K187" s="191"/>
      <c r="L187" s="36"/>
      <c r="M187" s="192" t="s">
        <v>1</v>
      </c>
      <c r="N187" s="193" t="s">
        <v>43</v>
      </c>
      <c r="O187" s="68"/>
      <c r="P187" s="194">
        <f t="shared" ref="P187:P198" si="31">O187*H187</f>
        <v>0</v>
      </c>
      <c r="Q187" s="194">
        <v>0</v>
      </c>
      <c r="R187" s="194">
        <f t="shared" ref="R187:R198" si="32">Q187*H187</f>
        <v>0</v>
      </c>
      <c r="S187" s="194">
        <v>0</v>
      </c>
      <c r="T187" s="195">
        <f t="shared" ref="T187:T198" si="33"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293</v>
      </c>
      <c r="AT187" s="196" t="s">
        <v>172</v>
      </c>
      <c r="AU187" s="196" t="s">
        <v>88</v>
      </c>
      <c r="AY187" s="14" t="s">
        <v>170</v>
      </c>
      <c r="BE187" s="197">
        <f t="shared" ref="BE187:BE198" si="34">IF(N187="základní",J187,0)</f>
        <v>0</v>
      </c>
      <c r="BF187" s="197">
        <f t="shared" ref="BF187:BF198" si="35">IF(N187="snížená",J187,0)</f>
        <v>0</v>
      </c>
      <c r="BG187" s="197">
        <f t="shared" ref="BG187:BG198" si="36">IF(N187="zákl. přenesená",J187,0)</f>
        <v>0</v>
      </c>
      <c r="BH187" s="197">
        <f t="shared" ref="BH187:BH198" si="37">IF(N187="sníž. přenesená",J187,0)</f>
        <v>0</v>
      </c>
      <c r="BI187" s="197">
        <f t="shared" ref="BI187:BI198" si="38">IF(N187="nulová",J187,0)</f>
        <v>0</v>
      </c>
      <c r="BJ187" s="14" t="s">
        <v>86</v>
      </c>
      <c r="BK187" s="197">
        <f t="shared" ref="BK187:BK198" si="39">ROUND(I187*H187,2)</f>
        <v>0</v>
      </c>
      <c r="BL187" s="14" t="s">
        <v>293</v>
      </c>
      <c r="BM187" s="196" t="s">
        <v>592</v>
      </c>
    </row>
    <row r="188" spans="1:65" s="2" customFormat="1" ht="49.15" customHeight="1">
      <c r="A188" s="31"/>
      <c r="B188" s="32"/>
      <c r="C188" s="184" t="s">
        <v>593</v>
      </c>
      <c r="D188" s="184" t="s">
        <v>172</v>
      </c>
      <c r="E188" s="185" t="s">
        <v>296</v>
      </c>
      <c r="F188" s="186" t="s">
        <v>297</v>
      </c>
      <c r="G188" s="187" t="s">
        <v>264</v>
      </c>
      <c r="H188" s="188">
        <v>1</v>
      </c>
      <c r="I188" s="189"/>
      <c r="J188" s="190">
        <f t="shared" si="30"/>
        <v>0</v>
      </c>
      <c r="K188" s="191"/>
      <c r="L188" s="36"/>
      <c r="M188" s="192" t="s">
        <v>1</v>
      </c>
      <c r="N188" s="193" t="s">
        <v>43</v>
      </c>
      <c r="O188" s="68"/>
      <c r="P188" s="194">
        <f t="shared" si="31"/>
        <v>0</v>
      </c>
      <c r="Q188" s="194">
        <v>0</v>
      </c>
      <c r="R188" s="194">
        <f t="shared" si="32"/>
        <v>0</v>
      </c>
      <c r="S188" s="194">
        <v>0</v>
      </c>
      <c r="T188" s="195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293</v>
      </c>
      <c r="AT188" s="196" t="s">
        <v>172</v>
      </c>
      <c r="AU188" s="196" t="s">
        <v>88</v>
      </c>
      <c r="AY188" s="14" t="s">
        <v>170</v>
      </c>
      <c r="BE188" s="197">
        <f t="shared" si="34"/>
        <v>0</v>
      </c>
      <c r="BF188" s="197">
        <f t="shared" si="35"/>
        <v>0</v>
      </c>
      <c r="BG188" s="197">
        <f t="shared" si="36"/>
        <v>0</v>
      </c>
      <c r="BH188" s="197">
        <f t="shared" si="37"/>
        <v>0</v>
      </c>
      <c r="BI188" s="197">
        <f t="shared" si="38"/>
        <v>0</v>
      </c>
      <c r="BJ188" s="14" t="s">
        <v>86</v>
      </c>
      <c r="BK188" s="197">
        <f t="shared" si="39"/>
        <v>0</v>
      </c>
      <c r="BL188" s="14" t="s">
        <v>293</v>
      </c>
      <c r="BM188" s="196" t="s">
        <v>594</v>
      </c>
    </row>
    <row r="189" spans="1:65" s="2" customFormat="1" ht="49.15" customHeight="1">
      <c r="A189" s="31"/>
      <c r="B189" s="32"/>
      <c r="C189" s="184" t="s">
        <v>595</v>
      </c>
      <c r="D189" s="184" t="s">
        <v>172</v>
      </c>
      <c r="E189" s="185" t="s">
        <v>482</v>
      </c>
      <c r="F189" s="186" t="s">
        <v>483</v>
      </c>
      <c r="G189" s="187" t="s">
        <v>264</v>
      </c>
      <c r="H189" s="188">
        <v>1</v>
      </c>
      <c r="I189" s="189"/>
      <c r="J189" s="190">
        <f t="shared" si="30"/>
        <v>0</v>
      </c>
      <c r="K189" s="191"/>
      <c r="L189" s="36"/>
      <c r="M189" s="192" t="s">
        <v>1</v>
      </c>
      <c r="N189" s="193" t="s">
        <v>43</v>
      </c>
      <c r="O189" s="68"/>
      <c r="P189" s="194">
        <f t="shared" si="31"/>
        <v>0</v>
      </c>
      <c r="Q189" s="194">
        <v>0</v>
      </c>
      <c r="R189" s="194">
        <f t="shared" si="32"/>
        <v>0</v>
      </c>
      <c r="S189" s="194">
        <v>0</v>
      </c>
      <c r="T189" s="195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293</v>
      </c>
      <c r="AT189" s="196" t="s">
        <v>172</v>
      </c>
      <c r="AU189" s="196" t="s">
        <v>88</v>
      </c>
      <c r="AY189" s="14" t="s">
        <v>170</v>
      </c>
      <c r="BE189" s="197">
        <f t="shared" si="34"/>
        <v>0</v>
      </c>
      <c r="BF189" s="197">
        <f t="shared" si="35"/>
        <v>0</v>
      </c>
      <c r="BG189" s="197">
        <f t="shared" si="36"/>
        <v>0</v>
      </c>
      <c r="BH189" s="197">
        <f t="shared" si="37"/>
        <v>0</v>
      </c>
      <c r="BI189" s="197">
        <f t="shared" si="38"/>
        <v>0</v>
      </c>
      <c r="BJ189" s="14" t="s">
        <v>86</v>
      </c>
      <c r="BK189" s="197">
        <f t="shared" si="39"/>
        <v>0</v>
      </c>
      <c r="BL189" s="14" t="s">
        <v>293</v>
      </c>
      <c r="BM189" s="196" t="s">
        <v>596</v>
      </c>
    </row>
    <row r="190" spans="1:65" s="2" customFormat="1" ht="24.2" customHeight="1">
      <c r="A190" s="31"/>
      <c r="B190" s="32"/>
      <c r="C190" s="184" t="s">
        <v>597</v>
      </c>
      <c r="D190" s="184" t="s">
        <v>172</v>
      </c>
      <c r="E190" s="185" t="s">
        <v>486</v>
      </c>
      <c r="F190" s="186" t="s">
        <v>487</v>
      </c>
      <c r="G190" s="187" t="s">
        <v>264</v>
      </c>
      <c r="H190" s="188">
        <v>1</v>
      </c>
      <c r="I190" s="189"/>
      <c r="J190" s="190">
        <f t="shared" si="30"/>
        <v>0</v>
      </c>
      <c r="K190" s="191"/>
      <c r="L190" s="36"/>
      <c r="M190" s="192" t="s">
        <v>1</v>
      </c>
      <c r="N190" s="193" t="s">
        <v>43</v>
      </c>
      <c r="O190" s="68"/>
      <c r="P190" s="194">
        <f t="shared" si="31"/>
        <v>0</v>
      </c>
      <c r="Q190" s="194">
        <v>0</v>
      </c>
      <c r="R190" s="194">
        <f t="shared" si="32"/>
        <v>0</v>
      </c>
      <c r="S190" s="194">
        <v>0</v>
      </c>
      <c r="T190" s="195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293</v>
      </c>
      <c r="AT190" s="196" t="s">
        <v>172</v>
      </c>
      <c r="AU190" s="196" t="s">
        <v>88</v>
      </c>
      <c r="AY190" s="14" t="s">
        <v>170</v>
      </c>
      <c r="BE190" s="197">
        <f t="shared" si="34"/>
        <v>0</v>
      </c>
      <c r="BF190" s="197">
        <f t="shared" si="35"/>
        <v>0</v>
      </c>
      <c r="BG190" s="197">
        <f t="shared" si="36"/>
        <v>0</v>
      </c>
      <c r="BH190" s="197">
        <f t="shared" si="37"/>
        <v>0</v>
      </c>
      <c r="BI190" s="197">
        <f t="shared" si="38"/>
        <v>0</v>
      </c>
      <c r="BJ190" s="14" t="s">
        <v>86</v>
      </c>
      <c r="BK190" s="197">
        <f t="shared" si="39"/>
        <v>0</v>
      </c>
      <c r="BL190" s="14" t="s">
        <v>293</v>
      </c>
      <c r="BM190" s="196" t="s">
        <v>598</v>
      </c>
    </row>
    <row r="191" spans="1:65" s="2" customFormat="1" ht="24.2" customHeight="1">
      <c r="A191" s="31"/>
      <c r="B191" s="32"/>
      <c r="C191" s="184" t="s">
        <v>599</v>
      </c>
      <c r="D191" s="184" t="s">
        <v>172</v>
      </c>
      <c r="E191" s="185" t="s">
        <v>490</v>
      </c>
      <c r="F191" s="186" t="s">
        <v>491</v>
      </c>
      <c r="G191" s="187" t="s">
        <v>264</v>
      </c>
      <c r="H191" s="188">
        <v>1</v>
      </c>
      <c r="I191" s="189"/>
      <c r="J191" s="190">
        <f t="shared" si="30"/>
        <v>0</v>
      </c>
      <c r="K191" s="191"/>
      <c r="L191" s="36"/>
      <c r="M191" s="192" t="s">
        <v>1</v>
      </c>
      <c r="N191" s="193" t="s">
        <v>43</v>
      </c>
      <c r="O191" s="68"/>
      <c r="P191" s="194">
        <f t="shared" si="31"/>
        <v>0</v>
      </c>
      <c r="Q191" s="194">
        <v>0</v>
      </c>
      <c r="R191" s="194">
        <f t="shared" si="32"/>
        <v>0</v>
      </c>
      <c r="S191" s="194">
        <v>0</v>
      </c>
      <c r="T191" s="195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293</v>
      </c>
      <c r="AT191" s="196" t="s">
        <v>172</v>
      </c>
      <c r="AU191" s="196" t="s">
        <v>88</v>
      </c>
      <c r="AY191" s="14" t="s">
        <v>170</v>
      </c>
      <c r="BE191" s="197">
        <f t="shared" si="34"/>
        <v>0</v>
      </c>
      <c r="BF191" s="197">
        <f t="shared" si="35"/>
        <v>0</v>
      </c>
      <c r="BG191" s="197">
        <f t="shared" si="36"/>
        <v>0</v>
      </c>
      <c r="BH191" s="197">
        <f t="shared" si="37"/>
        <v>0</v>
      </c>
      <c r="BI191" s="197">
        <f t="shared" si="38"/>
        <v>0</v>
      </c>
      <c r="BJ191" s="14" t="s">
        <v>86</v>
      </c>
      <c r="BK191" s="197">
        <f t="shared" si="39"/>
        <v>0</v>
      </c>
      <c r="BL191" s="14" t="s">
        <v>293</v>
      </c>
      <c r="BM191" s="196" t="s">
        <v>600</v>
      </c>
    </row>
    <row r="192" spans="1:65" s="2" customFormat="1" ht="37.9" customHeight="1">
      <c r="A192" s="31"/>
      <c r="B192" s="32"/>
      <c r="C192" s="184" t="s">
        <v>601</v>
      </c>
      <c r="D192" s="184" t="s">
        <v>172</v>
      </c>
      <c r="E192" s="185" t="s">
        <v>602</v>
      </c>
      <c r="F192" s="186" t="s">
        <v>603</v>
      </c>
      <c r="G192" s="187" t="s">
        <v>264</v>
      </c>
      <c r="H192" s="188">
        <v>1</v>
      </c>
      <c r="I192" s="189"/>
      <c r="J192" s="190">
        <f t="shared" si="30"/>
        <v>0</v>
      </c>
      <c r="K192" s="191"/>
      <c r="L192" s="36"/>
      <c r="M192" s="192" t="s">
        <v>1</v>
      </c>
      <c r="N192" s="193" t="s">
        <v>43</v>
      </c>
      <c r="O192" s="68"/>
      <c r="P192" s="194">
        <f t="shared" si="31"/>
        <v>0</v>
      </c>
      <c r="Q192" s="194">
        <v>0</v>
      </c>
      <c r="R192" s="194">
        <f t="shared" si="32"/>
        <v>0</v>
      </c>
      <c r="S192" s="194">
        <v>0</v>
      </c>
      <c r="T192" s="195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293</v>
      </c>
      <c r="AT192" s="196" t="s">
        <v>172</v>
      </c>
      <c r="AU192" s="196" t="s">
        <v>88</v>
      </c>
      <c r="AY192" s="14" t="s">
        <v>170</v>
      </c>
      <c r="BE192" s="197">
        <f t="shared" si="34"/>
        <v>0</v>
      </c>
      <c r="BF192" s="197">
        <f t="shared" si="35"/>
        <v>0</v>
      </c>
      <c r="BG192" s="197">
        <f t="shared" si="36"/>
        <v>0</v>
      </c>
      <c r="BH192" s="197">
        <f t="shared" si="37"/>
        <v>0</v>
      </c>
      <c r="BI192" s="197">
        <f t="shared" si="38"/>
        <v>0</v>
      </c>
      <c r="BJ192" s="14" t="s">
        <v>86</v>
      </c>
      <c r="BK192" s="197">
        <f t="shared" si="39"/>
        <v>0</v>
      </c>
      <c r="BL192" s="14" t="s">
        <v>293</v>
      </c>
      <c r="BM192" s="196" t="s">
        <v>604</v>
      </c>
    </row>
    <row r="193" spans="1:65" s="2" customFormat="1" ht="37.9" customHeight="1">
      <c r="A193" s="31"/>
      <c r="B193" s="32"/>
      <c r="C193" s="184" t="s">
        <v>605</v>
      </c>
      <c r="D193" s="184" t="s">
        <v>172</v>
      </c>
      <c r="E193" s="185" t="s">
        <v>494</v>
      </c>
      <c r="F193" s="186" t="s">
        <v>495</v>
      </c>
      <c r="G193" s="187" t="s">
        <v>264</v>
      </c>
      <c r="H193" s="188">
        <v>1</v>
      </c>
      <c r="I193" s="189"/>
      <c r="J193" s="190">
        <f t="shared" si="30"/>
        <v>0</v>
      </c>
      <c r="K193" s="191"/>
      <c r="L193" s="36"/>
      <c r="M193" s="192" t="s">
        <v>1</v>
      </c>
      <c r="N193" s="193" t="s">
        <v>43</v>
      </c>
      <c r="O193" s="68"/>
      <c r="P193" s="194">
        <f t="shared" si="31"/>
        <v>0</v>
      </c>
      <c r="Q193" s="194">
        <v>0</v>
      </c>
      <c r="R193" s="194">
        <f t="shared" si="32"/>
        <v>0</v>
      </c>
      <c r="S193" s="194">
        <v>0</v>
      </c>
      <c r="T193" s="195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293</v>
      </c>
      <c r="AT193" s="196" t="s">
        <v>172</v>
      </c>
      <c r="AU193" s="196" t="s">
        <v>88</v>
      </c>
      <c r="AY193" s="14" t="s">
        <v>170</v>
      </c>
      <c r="BE193" s="197">
        <f t="shared" si="34"/>
        <v>0</v>
      </c>
      <c r="BF193" s="197">
        <f t="shared" si="35"/>
        <v>0</v>
      </c>
      <c r="BG193" s="197">
        <f t="shared" si="36"/>
        <v>0</v>
      </c>
      <c r="BH193" s="197">
        <f t="shared" si="37"/>
        <v>0</v>
      </c>
      <c r="BI193" s="197">
        <f t="shared" si="38"/>
        <v>0</v>
      </c>
      <c r="BJ193" s="14" t="s">
        <v>86</v>
      </c>
      <c r="BK193" s="197">
        <f t="shared" si="39"/>
        <v>0</v>
      </c>
      <c r="BL193" s="14" t="s">
        <v>293</v>
      </c>
      <c r="BM193" s="196" t="s">
        <v>606</v>
      </c>
    </row>
    <row r="194" spans="1:65" s="2" customFormat="1" ht="14.45" customHeight="1">
      <c r="A194" s="31"/>
      <c r="B194" s="32"/>
      <c r="C194" s="184" t="s">
        <v>607</v>
      </c>
      <c r="D194" s="184" t="s">
        <v>172</v>
      </c>
      <c r="E194" s="185" t="s">
        <v>498</v>
      </c>
      <c r="F194" s="186" t="s">
        <v>499</v>
      </c>
      <c r="G194" s="187" t="s">
        <v>264</v>
      </c>
      <c r="H194" s="188">
        <v>1</v>
      </c>
      <c r="I194" s="189"/>
      <c r="J194" s="190">
        <f t="shared" si="30"/>
        <v>0</v>
      </c>
      <c r="K194" s="191"/>
      <c r="L194" s="36"/>
      <c r="M194" s="192" t="s">
        <v>1</v>
      </c>
      <c r="N194" s="193" t="s">
        <v>43</v>
      </c>
      <c r="O194" s="68"/>
      <c r="P194" s="194">
        <f t="shared" si="31"/>
        <v>0</v>
      </c>
      <c r="Q194" s="194">
        <v>0</v>
      </c>
      <c r="R194" s="194">
        <f t="shared" si="32"/>
        <v>0</v>
      </c>
      <c r="S194" s="194">
        <v>0</v>
      </c>
      <c r="T194" s="195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293</v>
      </c>
      <c r="AT194" s="196" t="s">
        <v>172</v>
      </c>
      <c r="AU194" s="196" t="s">
        <v>88</v>
      </c>
      <c r="AY194" s="14" t="s">
        <v>170</v>
      </c>
      <c r="BE194" s="197">
        <f t="shared" si="34"/>
        <v>0</v>
      </c>
      <c r="BF194" s="197">
        <f t="shared" si="35"/>
        <v>0</v>
      </c>
      <c r="BG194" s="197">
        <f t="shared" si="36"/>
        <v>0</v>
      </c>
      <c r="BH194" s="197">
        <f t="shared" si="37"/>
        <v>0</v>
      </c>
      <c r="BI194" s="197">
        <f t="shared" si="38"/>
        <v>0</v>
      </c>
      <c r="BJ194" s="14" t="s">
        <v>86</v>
      </c>
      <c r="BK194" s="197">
        <f t="shared" si="39"/>
        <v>0</v>
      </c>
      <c r="BL194" s="14" t="s">
        <v>293</v>
      </c>
      <c r="BM194" s="196" t="s">
        <v>608</v>
      </c>
    </row>
    <row r="195" spans="1:65" s="2" customFormat="1" ht="37.9" customHeight="1">
      <c r="A195" s="31"/>
      <c r="B195" s="32"/>
      <c r="C195" s="184" t="s">
        <v>609</v>
      </c>
      <c r="D195" s="184" t="s">
        <v>172</v>
      </c>
      <c r="E195" s="185" t="s">
        <v>300</v>
      </c>
      <c r="F195" s="186" t="s">
        <v>301</v>
      </c>
      <c r="G195" s="187" t="s">
        <v>264</v>
      </c>
      <c r="H195" s="188">
        <v>1</v>
      </c>
      <c r="I195" s="189"/>
      <c r="J195" s="190">
        <f t="shared" si="30"/>
        <v>0</v>
      </c>
      <c r="K195" s="191"/>
      <c r="L195" s="36"/>
      <c r="M195" s="192" t="s">
        <v>1</v>
      </c>
      <c r="N195" s="193" t="s">
        <v>43</v>
      </c>
      <c r="O195" s="68"/>
      <c r="P195" s="194">
        <f t="shared" si="31"/>
        <v>0</v>
      </c>
      <c r="Q195" s="194">
        <v>0</v>
      </c>
      <c r="R195" s="194">
        <f t="shared" si="32"/>
        <v>0</v>
      </c>
      <c r="S195" s="194">
        <v>0</v>
      </c>
      <c r="T195" s="195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293</v>
      </c>
      <c r="AT195" s="196" t="s">
        <v>172</v>
      </c>
      <c r="AU195" s="196" t="s">
        <v>88</v>
      </c>
      <c r="AY195" s="14" t="s">
        <v>170</v>
      </c>
      <c r="BE195" s="197">
        <f t="shared" si="34"/>
        <v>0</v>
      </c>
      <c r="BF195" s="197">
        <f t="shared" si="35"/>
        <v>0</v>
      </c>
      <c r="BG195" s="197">
        <f t="shared" si="36"/>
        <v>0</v>
      </c>
      <c r="BH195" s="197">
        <f t="shared" si="37"/>
        <v>0</v>
      </c>
      <c r="BI195" s="197">
        <f t="shared" si="38"/>
        <v>0</v>
      </c>
      <c r="BJ195" s="14" t="s">
        <v>86</v>
      </c>
      <c r="BK195" s="197">
        <f t="shared" si="39"/>
        <v>0</v>
      </c>
      <c r="BL195" s="14" t="s">
        <v>293</v>
      </c>
      <c r="BM195" s="196" t="s">
        <v>610</v>
      </c>
    </row>
    <row r="196" spans="1:65" s="2" customFormat="1" ht="37.9" customHeight="1">
      <c r="A196" s="31"/>
      <c r="B196" s="32"/>
      <c r="C196" s="184" t="s">
        <v>611</v>
      </c>
      <c r="D196" s="184" t="s">
        <v>172</v>
      </c>
      <c r="E196" s="185" t="s">
        <v>304</v>
      </c>
      <c r="F196" s="186" t="s">
        <v>305</v>
      </c>
      <c r="G196" s="187" t="s">
        <v>264</v>
      </c>
      <c r="H196" s="188">
        <v>1</v>
      </c>
      <c r="I196" s="189"/>
      <c r="J196" s="190">
        <f t="shared" si="30"/>
        <v>0</v>
      </c>
      <c r="K196" s="191"/>
      <c r="L196" s="36"/>
      <c r="M196" s="192" t="s">
        <v>1</v>
      </c>
      <c r="N196" s="193" t="s">
        <v>43</v>
      </c>
      <c r="O196" s="68"/>
      <c r="P196" s="194">
        <f t="shared" si="31"/>
        <v>0</v>
      </c>
      <c r="Q196" s="194">
        <v>0</v>
      </c>
      <c r="R196" s="194">
        <f t="shared" si="32"/>
        <v>0</v>
      </c>
      <c r="S196" s="194">
        <v>0</v>
      </c>
      <c r="T196" s="195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293</v>
      </c>
      <c r="AT196" s="196" t="s">
        <v>172</v>
      </c>
      <c r="AU196" s="196" t="s">
        <v>88</v>
      </c>
      <c r="AY196" s="14" t="s">
        <v>170</v>
      </c>
      <c r="BE196" s="197">
        <f t="shared" si="34"/>
        <v>0</v>
      </c>
      <c r="BF196" s="197">
        <f t="shared" si="35"/>
        <v>0</v>
      </c>
      <c r="BG196" s="197">
        <f t="shared" si="36"/>
        <v>0</v>
      </c>
      <c r="BH196" s="197">
        <f t="shared" si="37"/>
        <v>0</v>
      </c>
      <c r="BI196" s="197">
        <f t="shared" si="38"/>
        <v>0</v>
      </c>
      <c r="BJ196" s="14" t="s">
        <v>86</v>
      </c>
      <c r="BK196" s="197">
        <f t="shared" si="39"/>
        <v>0</v>
      </c>
      <c r="BL196" s="14" t="s">
        <v>293</v>
      </c>
      <c r="BM196" s="196" t="s">
        <v>612</v>
      </c>
    </row>
    <row r="197" spans="1:65" s="2" customFormat="1" ht="24.2" customHeight="1">
      <c r="A197" s="31"/>
      <c r="B197" s="32"/>
      <c r="C197" s="184" t="s">
        <v>613</v>
      </c>
      <c r="D197" s="184" t="s">
        <v>172</v>
      </c>
      <c r="E197" s="185" t="s">
        <v>308</v>
      </c>
      <c r="F197" s="186" t="s">
        <v>309</v>
      </c>
      <c r="G197" s="187" t="s">
        <v>264</v>
      </c>
      <c r="H197" s="188">
        <v>1</v>
      </c>
      <c r="I197" s="189"/>
      <c r="J197" s="190">
        <f t="shared" si="30"/>
        <v>0</v>
      </c>
      <c r="K197" s="191"/>
      <c r="L197" s="36"/>
      <c r="M197" s="192" t="s">
        <v>1</v>
      </c>
      <c r="N197" s="193" t="s">
        <v>43</v>
      </c>
      <c r="O197" s="68"/>
      <c r="P197" s="194">
        <f t="shared" si="31"/>
        <v>0</v>
      </c>
      <c r="Q197" s="194">
        <v>0</v>
      </c>
      <c r="R197" s="194">
        <f t="shared" si="32"/>
        <v>0</v>
      </c>
      <c r="S197" s="194">
        <v>0</v>
      </c>
      <c r="T197" s="195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293</v>
      </c>
      <c r="AT197" s="196" t="s">
        <v>172</v>
      </c>
      <c r="AU197" s="196" t="s">
        <v>88</v>
      </c>
      <c r="AY197" s="14" t="s">
        <v>170</v>
      </c>
      <c r="BE197" s="197">
        <f t="shared" si="34"/>
        <v>0</v>
      </c>
      <c r="BF197" s="197">
        <f t="shared" si="35"/>
        <v>0</v>
      </c>
      <c r="BG197" s="197">
        <f t="shared" si="36"/>
        <v>0</v>
      </c>
      <c r="BH197" s="197">
        <f t="shared" si="37"/>
        <v>0</v>
      </c>
      <c r="BI197" s="197">
        <f t="shared" si="38"/>
        <v>0</v>
      </c>
      <c r="BJ197" s="14" t="s">
        <v>86</v>
      </c>
      <c r="BK197" s="197">
        <f t="shared" si="39"/>
        <v>0</v>
      </c>
      <c r="BL197" s="14" t="s">
        <v>293</v>
      </c>
      <c r="BM197" s="196" t="s">
        <v>614</v>
      </c>
    </row>
    <row r="198" spans="1:65" s="2" customFormat="1" ht="14.45" customHeight="1">
      <c r="A198" s="31"/>
      <c r="B198" s="32"/>
      <c r="C198" s="184" t="s">
        <v>615</v>
      </c>
      <c r="D198" s="184" t="s">
        <v>172</v>
      </c>
      <c r="E198" s="185" t="s">
        <v>312</v>
      </c>
      <c r="F198" s="186" t="s">
        <v>313</v>
      </c>
      <c r="G198" s="187" t="s">
        <v>264</v>
      </c>
      <c r="H198" s="188">
        <v>1</v>
      </c>
      <c r="I198" s="189"/>
      <c r="J198" s="190">
        <f t="shared" si="30"/>
        <v>0</v>
      </c>
      <c r="K198" s="191"/>
      <c r="L198" s="36"/>
      <c r="M198" s="209" t="s">
        <v>1</v>
      </c>
      <c r="N198" s="210" t="s">
        <v>43</v>
      </c>
      <c r="O198" s="211"/>
      <c r="P198" s="212">
        <f t="shared" si="31"/>
        <v>0</v>
      </c>
      <c r="Q198" s="212">
        <v>0</v>
      </c>
      <c r="R198" s="212">
        <f t="shared" si="32"/>
        <v>0</v>
      </c>
      <c r="S198" s="212">
        <v>0</v>
      </c>
      <c r="T198" s="213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293</v>
      </c>
      <c r="AT198" s="196" t="s">
        <v>172</v>
      </c>
      <c r="AU198" s="196" t="s">
        <v>88</v>
      </c>
      <c r="AY198" s="14" t="s">
        <v>170</v>
      </c>
      <c r="BE198" s="197">
        <f t="shared" si="34"/>
        <v>0</v>
      </c>
      <c r="BF198" s="197">
        <f t="shared" si="35"/>
        <v>0</v>
      </c>
      <c r="BG198" s="197">
        <f t="shared" si="36"/>
        <v>0</v>
      </c>
      <c r="BH198" s="197">
        <f t="shared" si="37"/>
        <v>0</v>
      </c>
      <c r="BI198" s="197">
        <f t="shared" si="38"/>
        <v>0</v>
      </c>
      <c r="BJ198" s="14" t="s">
        <v>86</v>
      </c>
      <c r="BK198" s="197">
        <f t="shared" si="39"/>
        <v>0</v>
      </c>
      <c r="BL198" s="14" t="s">
        <v>293</v>
      </c>
      <c r="BM198" s="196" t="s">
        <v>616</v>
      </c>
    </row>
    <row r="199" spans="1:65" s="2" customFormat="1" ht="6.95" customHeight="1">
      <c r="A199" s="3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36"/>
      <c r="M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</row>
  </sheetData>
  <sheetProtection algorithmName="SHA-512" hashValue="Bq64XvjDj9kC0tGvUbkC2jhqCM4rD019BAtBiFZJYVSZRmiSUYkRtul3ovZftntNQ65FSxBMro5Nrx16pz5PrQ==" saltValue="3+rOpPP0rS/BUICvHOpI3iABfPEEWW830tJAnne+KTdngQ9Az1MXr8ySacoQ6Xb2Esk550m3hdc6rQh2JQg5PQ==" spinCount="100000" sheet="1" objects="1" scenarios="1" formatColumns="0" formatRows="0" autoFilter="0"/>
  <autoFilter ref="C122:K19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100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617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ROUND((SUM(BE123:BE178)),  2)</f>
        <v>0</v>
      </c>
      <c r="G33" s="31"/>
      <c r="H33" s="31"/>
      <c r="I33" s="121">
        <v>0.21</v>
      </c>
      <c r="J33" s="120">
        <f>ROUND(((SUM(BE123:BE178))*I33),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ROUND((SUM(BF123:BF178)),  2)</f>
        <v>0</v>
      </c>
      <c r="G34" s="31"/>
      <c r="H34" s="31"/>
      <c r="I34" s="121">
        <v>0.15</v>
      </c>
      <c r="J34" s="120">
        <f>ROUND(((SUM(BF123:BF178))*I34),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ROUND((SUM(BG123:BG178)),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ROUND((SUM(BH123:BH178)),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ROUND((SUM(BI123:BI178)),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03a - Veřejné osvětlení - III.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J124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147</v>
      </c>
      <c r="E98" s="153"/>
      <c r="F98" s="153"/>
      <c r="G98" s="153"/>
      <c r="H98" s="153"/>
      <c r="I98" s="153"/>
      <c r="J98" s="154">
        <f>J125</f>
        <v>0</v>
      </c>
      <c r="K98" s="151"/>
      <c r="L98" s="155"/>
    </row>
    <row r="99" spans="1:31" s="9" customFormat="1" ht="24.95" customHeight="1">
      <c r="B99" s="144"/>
      <c r="C99" s="145"/>
      <c r="D99" s="146" t="s">
        <v>618</v>
      </c>
      <c r="E99" s="147"/>
      <c r="F99" s="147"/>
      <c r="G99" s="147"/>
      <c r="H99" s="147"/>
      <c r="I99" s="147"/>
      <c r="J99" s="148">
        <f>J128</f>
        <v>0</v>
      </c>
      <c r="K99" s="145"/>
      <c r="L99" s="149"/>
    </row>
    <row r="100" spans="1:31" s="10" customFormat="1" ht="19.899999999999999" customHeight="1">
      <c r="B100" s="150"/>
      <c r="C100" s="151"/>
      <c r="D100" s="152" t="s">
        <v>619</v>
      </c>
      <c r="E100" s="153"/>
      <c r="F100" s="153"/>
      <c r="G100" s="153"/>
      <c r="H100" s="153"/>
      <c r="I100" s="153"/>
      <c r="J100" s="154">
        <f>J129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620</v>
      </c>
      <c r="E101" s="153"/>
      <c r="F101" s="153"/>
      <c r="G101" s="153"/>
      <c r="H101" s="153"/>
      <c r="I101" s="153"/>
      <c r="J101" s="154">
        <f>J158</f>
        <v>0</v>
      </c>
      <c r="K101" s="151"/>
      <c r="L101" s="155"/>
    </row>
    <row r="102" spans="1:31" s="9" customFormat="1" ht="24.95" customHeight="1">
      <c r="B102" s="144"/>
      <c r="C102" s="145"/>
      <c r="D102" s="146" t="s">
        <v>153</v>
      </c>
      <c r="E102" s="147"/>
      <c r="F102" s="147"/>
      <c r="G102" s="147"/>
      <c r="H102" s="147"/>
      <c r="I102" s="147"/>
      <c r="J102" s="148">
        <f>J169</f>
        <v>0</v>
      </c>
      <c r="K102" s="145"/>
      <c r="L102" s="149"/>
    </row>
    <row r="103" spans="1:31" s="10" customFormat="1" ht="19.899999999999999" customHeight="1">
      <c r="B103" s="150"/>
      <c r="C103" s="151"/>
      <c r="D103" s="152" t="s">
        <v>154</v>
      </c>
      <c r="E103" s="153"/>
      <c r="F103" s="153"/>
      <c r="G103" s="153"/>
      <c r="H103" s="153"/>
      <c r="I103" s="153"/>
      <c r="J103" s="154">
        <f>J170</f>
        <v>0</v>
      </c>
      <c r="K103" s="151"/>
      <c r="L103" s="155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155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2" t="str">
        <f>E7</f>
        <v>Revitalizace sídliště Šumavská - Pod Vodojemem - III. a IV. Etapa</v>
      </c>
      <c r="F113" s="263"/>
      <c r="G113" s="263"/>
      <c r="H113" s="26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138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18" t="str">
        <f>E9</f>
        <v>03a - Veřejné osvětlení - III. etapa</v>
      </c>
      <c r="F115" s="264"/>
      <c r="G115" s="264"/>
      <c r="H115" s="264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F12</f>
        <v xml:space="preserve"> </v>
      </c>
      <c r="G117" s="33"/>
      <c r="H117" s="33"/>
      <c r="I117" s="26" t="s">
        <v>22</v>
      </c>
      <c r="J117" s="63" t="str">
        <f>IF(J12="","",J12)</f>
        <v>2. 11. 2021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E15</f>
        <v>město Horažďovice</v>
      </c>
      <c r="G119" s="33"/>
      <c r="H119" s="33"/>
      <c r="I119" s="26" t="s">
        <v>32</v>
      </c>
      <c r="J119" s="29" t="str">
        <f>E21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30</v>
      </c>
      <c r="D120" s="33"/>
      <c r="E120" s="33"/>
      <c r="F120" s="24" t="str">
        <f>IF(E18="","",E18)</f>
        <v>Vyplň údaj</v>
      </c>
      <c r="G120" s="33"/>
      <c r="H120" s="33"/>
      <c r="I120" s="26" t="s">
        <v>35</v>
      </c>
      <c r="J120" s="29" t="str">
        <f>E24</f>
        <v>Pavel Matoušek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56"/>
      <c r="B122" s="157"/>
      <c r="C122" s="158" t="s">
        <v>156</v>
      </c>
      <c r="D122" s="159" t="s">
        <v>63</v>
      </c>
      <c r="E122" s="159" t="s">
        <v>59</v>
      </c>
      <c r="F122" s="159" t="s">
        <v>60</v>
      </c>
      <c r="G122" s="159" t="s">
        <v>157</v>
      </c>
      <c r="H122" s="159" t="s">
        <v>158</v>
      </c>
      <c r="I122" s="159" t="s">
        <v>159</v>
      </c>
      <c r="J122" s="160" t="s">
        <v>142</v>
      </c>
      <c r="K122" s="161" t="s">
        <v>160</v>
      </c>
      <c r="L122" s="162"/>
      <c r="M122" s="72" t="s">
        <v>1</v>
      </c>
      <c r="N122" s="73" t="s">
        <v>42</v>
      </c>
      <c r="O122" s="73" t="s">
        <v>161</v>
      </c>
      <c r="P122" s="73" t="s">
        <v>162</v>
      </c>
      <c r="Q122" s="73" t="s">
        <v>163</v>
      </c>
      <c r="R122" s="73" t="s">
        <v>164</v>
      </c>
      <c r="S122" s="73" t="s">
        <v>165</v>
      </c>
      <c r="T122" s="74" t="s">
        <v>166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pans="1:65" s="2" customFormat="1" ht="22.9" customHeight="1">
      <c r="A123" s="31"/>
      <c r="B123" s="32"/>
      <c r="C123" s="79" t="s">
        <v>167</v>
      </c>
      <c r="D123" s="33"/>
      <c r="E123" s="33"/>
      <c r="F123" s="33"/>
      <c r="G123" s="33"/>
      <c r="H123" s="33"/>
      <c r="I123" s="33"/>
      <c r="J123" s="163">
        <f>BK123</f>
        <v>0</v>
      </c>
      <c r="K123" s="33"/>
      <c r="L123" s="36"/>
      <c r="M123" s="75"/>
      <c r="N123" s="164"/>
      <c r="O123" s="76"/>
      <c r="P123" s="165">
        <f>P124+P128+P169</f>
        <v>0</v>
      </c>
      <c r="Q123" s="76"/>
      <c r="R123" s="165">
        <f>R124+R128+R169</f>
        <v>18.807414999999999</v>
      </c>
      <c r="S123" s="76"/>
      <c r="T123" s="166">
        <f>T124+T128+T169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77</v>
      </c>
      <c r="AU123" s="14" t="s">
        <v>144</v>
      </c>
      <c r="BK123" s="167">
        <f>BK124+BK128+BK169</f>
        <v>0</v>
      </c>
    </row>
    <row r="124" spans="1:65" s="12" customFormat="1" ht="25.9" customHeight="1">
      <c r="B124" s="168"/>
      <c r="C124" s="169"/>
      <c r="D124" s="170" t="s">
        <v>77</v>
      </c>
      <c r="E124" s="171" t="s">
        <v>168</v>
      </c>
      <c r="F124" s="171" t="s">
        <v>169</v>
      </c>
      <c r="G124" s="169"/>
      <c r="H124" s="169"/>
      <c r="I124" s="172"/>
      <c r="J124" s="173">
        <f>BK124</f>
        <v>0</v>
      </c>
      <c r="K124" s="169"/>
      <c r="L124" s="174"/>
      <c r="M124" s="175"/>
      <c r="N124" s="176"/>
      <c r="O124" s="176"/>
      <c r="P124" s="177">
        <f>P125</f>
        <v>0</v>
      </c>
      <c r="Q124" s="176"/>
      <c r="R124" s="177">
        <f>R125</f>
        <v>3.3845099999999997</v>
      </c>
      <c r="S124" s="176"/>
      <c r="T124" s="178">
        <f>T125</f>
        <v>0</v>
      </c>
      <c r="AR124" s="179" t="s">
        <v>86</v>
      </c>
      <c r="AT124" s="180" t="s">
        <v>77</v>
      </c>
      <c r="AU124" s="180" t="s">
        <v>78</v>
      </c>
      <c r="AY124" s="179" t="s">
        <v>170</v>
      </c>
      <c r="BK124" s="181">
        <f>BK125</f>
        <v>0</v>
      </c>
    </row>
    <row r="125" spans="1:65" s="12" customFormat="1" ht="22.9" customHeight="1">
      <c r="B125" s="168"/>
      <c r="C125" s="169"/>
      <c r="D125" s="170" t="s">
        <v>77</v>
      </c>
      <c r="E125" s="182" t="s">
        <v>88</v>
      </c>
      <c r="F125" s="182" t="s">
        <v>198</v>
      </c>
      <c r="G125" s="169"/>
      <c r="H125" s="169"/>
      <c r="I125" s="172"/>
      <c r="J125" s="183">
        <f>BK125</f>
        <v>0</v>
      </c>
      <c r="K125" s="169"/>
      <c r="L125" s="174"/>
      <c r="M125" s="175"/>
      <c r="N125" s="176"/>
      <c r="O125" s="176"/>
      <c r="P125" s="177">
        <f>SUM(P126:P127)</f>
        <v>0</v>
      </c>
      <c r="Q125" s="176"/>
      <c r="R125" s="177">
        <f>SUM(R126:R127)</f>
        <v>3.3845099999999997</v>
      </c>
      <c r="S125" s="176"/>
      <c r="T125" s="178">
        <f>SUM(T126:T127)</f>
        <v>0</v>
      </c>
      <c r="AR125" s="179" t="s">
        <v>86</v>
      </c>
      <c r="AT125" s="180" t="s">
        <v>77</v>
      </c>
      <c r="AU125" s="180" t="s">
        <v>86</v>
      </c>
      <c r="AY125" s="179" t="s">
        <v>170</v>
      </c>
      <c r="BK125" s="181">
        <f>SUM(BK126:BK127)</f>
        <v>0</v>
      </c>
    </row>
    <row r="126" spans="1:65" s="2" customFormat="1" ht="14.45" customHeight="1">
      <c r="A126" s="31"/>
      <c r="B126" s="32"/>
      <c r="C126" s="184" t="s">
        <v>86</v>
      </c>
      <c r="D126" s="184" t="s">
        <v>172</v>
      </c>
      <c r="E126" s="185" t="s">
        <v>621</v>
      </c>
      <c r="F126" s="186" t="s">
        <v>622</v>
      </c>
      <c r="G126" s="187" t="s">
        <v>175</v>
      </c>
      <c r="H126" s="188">
        <v>1.5</v>
      </c>
      <c r="I126" s="189"/>
      <c r="J126" s="190">
        <f>ROUND(I126*H126,2)</f>
        <v>0</v>
      </c>
      <c r="K126" s="191"/>
      <c r="L126" s="36"/>
      <c r="M126" s="192" t="s">
        <v>1</v>
      </c>
      <c r="N126" s="193" t="s">
        <v>43</v>
      </c>
      <c r="O126" s="68"/>
      <c r="P126" s="194">
        <f>O126*H126</f>
        <v>0</v>
      </c>
      <c r="Q126" s="194">
        <v>2.2563399999999998</v>
      </c>
      <c r="R126" s="194">
        <f>Q126*H126</f>
        <v>3.3845099999999997</v>
      </c>
      <c r="S126" s="194">
        <v>0</v>
      </c>
      <c r="T126" s="195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591</v>
      </c>
      <c r="AT126" s="196" t="s">
        <v>172</v>
      </c>
      <c r="AU126" s="196" t="s">
        <v>88</v>
      </c>
      <c r="AY126" s="14" t="s">
        <v>170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4" t="s">
        <v>86</v>
      </c>
      <c r="BK126" s="197">
        <f>ROUND(I126*H126,2)</f>
        <v>0</v>
      </c>
      <c r="BL126" s="14" t="s">
        <v>591</v>
      </c>
      <c r="BM126" s="196" t="s">
        <v>623</v>
      </c>
    </row>
    <row r="127" spans="1:65" s="2" customFormat="1" ht="24.2" customHeight="1">
      <c r="A127" s="31"/>
      <c r="B127" s="32"/>
      <c r="C127" s="184" t="s">
        <v>479</v>
      </c>
      <c r="D127" s="184" t="s">
        <v>172</v>
      </c>
      <c r="E127" s="185" t="s">
        <v>624</v>
      </c>
      <c r="F127" s="186" t="s">
        <v>625</v>
      </c>
      <c r="G127" s="187" t="s">
        <v>1</v>
      </c>
      <c r="H127" s="188">
        <v>0</v>
      </c>
      <c r="I127" s="189"/>
      <c r="J127" s="190">
        <f>ROUND(I127*H127,2)</f>
        <v>0</v>
      </c>
      <c r="K127" s="191"/>
      <c r="L127" s="36"/>
      <c r="M127" s="192" t="s">
        <v>1</v>
      </c>
      <c r="N127" s="193" t="s">
        <v>43</v>
      </c>
      <c r="O127" s="68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591</v>
      </c>
      <c r="AT127" s="196" t="s">
        <v>172</v>
      </c>
      <c r="AU127" s="196" t="s">
        <v>88</v>
      </c>
      <c r="AY127" s="14" t="s">
        <v>170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4" t="s">
        <v>86</v>
      </c>
      <c r="BK127" s="197">
        <f>ROUND(I127*H127,2)</f>
        <v>0</v>
      </c>
      <c r="BL127" s="14" t="s">
        <v>591</v>
      </c>
      <c r="BM127" s="196" t="s">
        <v>626</v>
      </c>
    </row>
    <row r="128" spans="1:65" s="12" customFormat="1" ht="25.9" customHeight="1">
      <c r="B128" s="168"/>
      <c r="C128" s="169"/>
      <c r="D128" s="170" t="s">
        <v>77</v>
      </c>
      <c r="E128" s="171" t="s">
        <v>210</v>
      </c>
      <c r="F128" s="171" t="s">
        <v>627</v>
      </c>
      <c r="G128" s="169"/>
      <c r="H128" s="169"/>
      <c r="I128" s="172"/>
      <c r="J128" s="173">
        <f>BK128</f>
        <v>0</v>
      </c>
      <c r="K128" s="169"/>
      <c r="L128" s="174"/>
      <c r="M128" s="175"/>
      <c r="N128" s="176"/>
      <c r="O128" s="176"/>
      <c r="P128" s="177">
        <f>P129+P158</f>
        <v>0</v>
      </c>
      <c r="Q128" s="176"/>
      <c r="R128" s="177">
        <f>R129+R158</f>
        <v>15.422905</v>
      </c>
      <c r="S128" s="176"/>
      <c r="T128" s="178">
        <f>T129+T158</f>
        <v>0</v>
      </c>
      <c r="AR128" s="179" t="s">
        <v>181</v>
      </c>
      <c r="AT128" s="180" t="s">
        <v>77</v>
      </c>
      <c r="AU128" s="180" t="s">
        <v>78</v>
      </c>
      <c r="AY128" s="179" t="s">
        <v>170</v>
      </c>
      <c r="BK128" s="181">
        <f>BK129+BK158</f>
        <v>0</v>
      </c>
    </row>
    <row r="129" spans="1:65" s="12" customFormat="1" ht="22.9" customHeight="1">
      <c r="B129" s="168"/>
      <c r="C129" s="169"/>
      <c r="D129" s="170" t="s">
        <v>77</v>
      </c>
      <c r="E129" s="182" t="s">
        <v>628</v>
      </c>
      <c r="F129" s="182" t="s">
        <v>629</v>
      </c>
      <c r="G129" s="169"/>
      <c r="H129" s="169"/>
      <c r="I129" s="172"/>
      <c r="J129" s="183">
        <f>BK129</f>
        <v>0</v>
      </c>
      <c r="K129" s="169"/>
      <c r="L129" s="174"/>
      <c r="M129" s="175"/>
      <c r="N129" s="176"/>
      <c r="O129" s="176"/>
      <c r="P129" s="177">
        <f>SUM(P130:P157)</f>
        <v>0</v>
      </c>
      <c r="Q129" s="176"/>
      <c r="R129" s="177">
        <f>SUM(R130:R157)</f>
        <v>0.428705</v>
      </c>
      <c r="S129" s="176"/>
      <c r="T129" s="178">
        <f>SUM(T130:T157)</f>
        <v>0</v>
      </c>
      <c r="AR129" s="179" t="s">
        <v>181</v>
      </c>
      <c r="AT129" s="180" t="s">
        <v>77</v>
      </c>
      <c r="AU129" s="180" t="s">
        <v>86</v>
      </c>
      <c r="AY129" s="179" t="s">
        <v>170</v>
      </c>
      <c r="BK129" s="181">
        <f>SUM(BK130:BK157)</f>
        <v>0</v>
      </c>
    </row>
    <row r="130" spans="1:65" s="2" customFormat="1" ht="14.45" customHeight="1">
      <c r="A130" s="31"/>
      <c r="B130" s="32"/>
      <c r="C130" s="184" t="s">
        <v>88</v>
      </c>
      <c r="D130" s="184" t="s">
        <v>172</v>
      </c>
      <c r="E130" s="185" t="s">
        <v>630</v>
      </c>
      <c r="F130" s="186" t="s">
        <v>631</v>
      </c>
      <c r="G130" s="187" t="s">
        <v>217</v>
      </c>
      <c r="H130" s="188">
        <v>125</v>
      </c>
      <c r="I130" s="189"/>
      <c r="J130" s="190">
        <f t="shared" ref="J130:J157" si="0">ROUND(I130*H130,2)</f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ref="P130:P157" si="1">O130*H130</f>
        <v>0</v>
      </c>
      <c r="Q130" s="194">
        <v>0</v>
      </c>
      <c r="R130" s="194">
        <f t="shared" ref="R130:R157" si="2">Q130*H130</f>
        <v>0</v>
      </c>
      <c r="S130" s="194">
        <v>0</v>
      </c>
      <c r="T130" s="195">
        <f t="shared" ref="T130:T157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591</v>
      </c>
      <c r="AT130" s="196" t="s">
        <v>172</v>
      </c>
      <c r="AU130" s="196" t="s">
        <v>88</v>
      </c>
      <c r="AY130" s="14" t="s">
        <v>170</v>
      </c>
      <c r="BE130" s="197">
        <f t="shared" ref="BE130:BE157" si="4">IF(N130="základní",J130,0)</f>
        <v>0</v>
      </c>
      <c r="BF130" s="197">
        <f t="shared" ref="BF130:BF157" si="5">IF(N130="snížená",J130,0)</f>
        <v>0</v>
      </c>
      <c r="BG130" s="197">
        <f t="shared" ref="BG130:BG157" si="6">IF(N130="zákl. přenesená",J130,0)</f>
        <v>0</v>
      </c>
      <c r="BH130" s="197">
        <f t="shared" ref="BH130:BH157" si="7">IF(N130="sníž. přenesená",J130,0)</f>
        <v>0</v>
      </c>
      <c r="BI130" s="197">
        <f t="shared" ref="BI130:BI157" si="8">IF(N130="nulová",J130,0)</f>
        <v>0</v>
      </c>
      <c r="BJ130" s="14" t="s">
        <v>86</v>
      </c>
      <c r="BK130" s="197">
        <f t="shared" ref="BK130:BK157" si="9">ROUND(I130*H130,2)</f>
        <v>0</v>
      </c>
      <c r="BL130" s="14" t="s">
        <v>591</v>
      </c>
      <c r="BM130" s="196" t="s">
        <v>632</v>
      </c>
    </row>
    <row r="131" spans="1:65" s="2" customFormat="1" ht="14.45" customHeight="1">
      <c r="A131" s="31"/>
      <c r="B131" s="32"/>
      <c r="C131" s="198" t="s">
        <v>181</v>
      </c>
      <c r="D131" s="198" t="s">
        <v>210</v>
      </c>
      <c r="E131" s="199" t="s">
        <v>633</v>
      </c>
      <c r="F131" s="200" t="s">
        <v>634</v>
      </c>
      <c r="G131" s="201" t="s">
        <v>217</v>
      </c>
      <c r="H131" s="202">
        <v>125</v>
      </c>
      <c r="I131" s="203"/>
      <c r="J131" s="204">
        <f t="shared" si="0"/>
        <v>0</v>
      </c>
      <c r="K131" s="205"/>
      <c r="L131" s="206"/>
      <c r="M131" s="207" t="s">
        <v>1</v>
      </c>
      <c r="N131" s="208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635</v>
      </c>
      <c r="AT131" s="196" t="s">
        <v>210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591</v>
      </c>
      <c r="BM131" s="196" t="s">
        <v>636</v>
      </c>
    </row>
    <row r="132" spans="1:65" s="2" customFormat="1" ht="14.45" customHeight="1">
      <c r="A132" s="31"/>
      <c r="B132" s="32"/>
      <c r="C132" s="184" t="s">
        <v>176</v>
      </c>
      <c r="D132" s="184" t="s">
        <v>172</v>
      </c>
      <c r="E132" s="185" t="s">
        <v>637</v>
      </c>
      <c r="F132" s="186" t="s">
        <v>638</v>
      </c>
      <c r="G132" s="187" t="s">
        <v>639</v>
      </c>
      <c r="H132" s="188">
        <v>0.185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591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591</v>
      </c>
      <c r="BM132" s="196" t="s">
        <v>640</v>
      </c>
    </row>
    <row r="133" spans="1:65" s="2" customFormat="1" ht="14.45" customHeight="1">
      <c r="A133" s="31"/>
      <c r="B133" s="32"/>
      <c r="C133" s="198" t="s">
        <v>188</v>
      </c>
      <c r="D133" s="198" t="s">
        <v>210</v>
      </c>
      <c r="E133" s="199" t="s">
        <v>641</v>
      </c>
      <c r="F133" s="200" t="s">
        <v>642</v>
      </c>
      <c r="G133" s="201" t="s">
        <v>217</v>
      </c>
      <c r="H133" s="202">
        <v>185</v>
      </c>
      <c r="I133" s="203"/>
      <c r="J133" s="204">
        <f t="shared" si="0"/>
        <v>0</v>
      </c>
      <c r="K133" s="205"/>
      <c r="L133" s="206"/>
      <c r="M133" s="207" t="s">
        <v>1</v>
      </c>
      <c r="N133" s="208" t="s">
        <v>43</v>
      </c>
      <c r="O133" s="68"/>
      <c r="P133" s="194">
        <f t="shared" si="1"/>
        <v>0</v>
      </c>
      <c r="Q133" s="194">
        <v>6.3400000000000001E-4</v>
      </c>
      <c r="R133" s="194">
        <f t="shared" si="2"/>
        <v>0.11729000000000001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643</v>
      </c>
      <c r="AT133" s="196" t="s">
        <v>210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643</v>
      </c>
      <c r="BM133" s="196" t="s">
        <v>644</v>
      </c>
    </row>
    <row r="134" spans="1:65" s="2" customFormat="1" ht="14.45" customHeight="1">
      <c r="A134" s="31"/>
      <c r="B134" s="32"/>
      <c r="C134" s="198" t="s">
        <v>193</v>
      </c>
      <c r="D134" s="198" t="s">
        <v>210</v>
      </c>
      <c r="E134" s="199" t="s">
        <v>645</v>
      </c>
      <c r="F134" s="200" t="s">
        <v>646</v>
      </c>
      <c r="G134" s="201" t="s">
        <v>217</v>
      </c>
      <c r="H134" s="202">
        <v>35</v>
      </c>
      <c r="I134" s="203"/>
      <c r="J134" s="204">
        <f t="shared" si="0"/>
        <v>0</v>
      </c>
      <c r="K134" s="205"/>
      <c r="L134" s="206"/>
      <c r="M134" s="207" t="s">
        <v>1</v>
      </c>
      <c r="N134" s="208" t="s">
        <v>43</v>
      </c>
      <c r="O134" s="68"/>
      <c r="P134" s="194">
        <f t="shared" si="1"/>
        <v>0</v>
      </c>
      <c r="Q134" s="194">
        <v>1.17E-4</v>
      </c>
      <c r="R134" s="194">
        <f t="shared" si="2"/>
        <v>4.0949999999999997E-3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643</v>
      </c>
      <c r="AT134" s="196" t="s">
        <v>210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643</v>
      </c>
      <c r="BM134" s="196" t="s">
        <v>647</v>
      </c>
    </row>
    <row r="135" spans="1:65" s="2" customFormat="1" ht="24.2" customHeight="1">
      <c r="A135" s="31"/>
      <c r="B135" s="32"/>
      <c r="C135" s="184" t="s">
        <v>199</v>
      </c>
      <c r="D135" s="184" t="s">
        <v>172</v>
      </c>
      <c r="E135" s="185" t="s">
        <v>648</v>
      </c>
      <c r="F135" s="186" t="s">
        <v>649</v>
      </c>
      <c r="G135" s="187" t="s">
        <v>207</v>
      </c>
      <c r="H135" s="188">
        <v>3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591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591</v>
      </c>
      <c r="BM135" s="196" t="s">
        <v>650</v>
      </c>
    </row>
    <row r="136" spans="1:65" s="2" customFormat="1" ht="14.45" customHeight="1">
      <c r="A136" s="31"/>
      <c r="B136" s="32"/>
      <c r="C136" s="198" t="s">
        <v>204</v>
      </c>
      <c r="D136" s="198" t="s">
        <v>210</v>
      </c>
      <c r="E136" s="199" t="s">
        <v>651</v>
      </c>
      <c r="F136" s="200" t="s">
        <v>652</v>
      </c>
      <c r="G136" s="201" t="s">
        <v>260</v>
      </c>
      <c r="H136" s="202">
        <v>3</v>
      </c>
      <c r="I136" s="203"/>
      <c r="J136" s="204">
        <f t="shared" si="0"/>
        <v>0</v>
      </c>
      <c r="K136" s="205"/>
      <c r="L136" s="206"/>
      <c r="M136" s="207" t="s">
        <v>1</v>
      </c>
      <c r="N136" s="208" t="s">
        <v>43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635</v>
      </c>
      <c r="AT136" s="196" t="s">
        <v>210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591</v>
      </c>
      <c r="BM136" s="196" t="s">
        <v>653</v>
      </c>
    </row>
    <row r="137" spans="1:65" s="2" customFormat="1" ht="24.2" customHeight="1">
      <c r="A137" s="31"/>
      <c r="B137" s="32"/>
      <c r="C137" s="198" t="s">
        <v>219</v>
      </c>
      <c r="D137" s="198" t="s">
        <v>210</v>
      </c>
      <c r="E137" s="199" t="s">
        <v>654</v>
      </c>
      <c r="F137" s="200" t="s">
        <v>655</v>
      </c>
      <c r="G137" s="201" t="s">
        <v>207</v>
      </c>
      <c r="H137" s="202">
        <v>3</v>
      </c>
      <c r="I137" s="203"/>
      <c r="J137" s="204">
        <f t="shared" si="0"/>
        <v>0</v>
      </c>
      <c r="K137" s="205"/>
      <c r="L137" s="206"/>
      <c r="M137" s="207" t="s">
        <v>1</v>
      </c>
      <c r="N137" s="208" t="s">
        <v>43</v>
      </c>
      <c r="O137" s="68"/>
      <c r="P137" s="194">
        <f t="shared" si="1"/>
        <v>0</v>
      </c>
      <c r="Q137" s="194">
        <v>5.1999999999999998E-2</v>
      </c>
      <c r="R137" s="194">
        <f t="shared" si="2"/>
        <v>0.156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643</v>
      </c>
      <c r="AT137" s="196" t="s">
        <v>210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643</v>
      </c>
      <c r="BM137" s="196" t="s">
        <v>656</v>
      </c>
    </row>
    <row r="138" spans="1:65" s="2" customFormat="1" ht="14.45" customHeight="1">
      <c r="A138" s="31"/>
      <c r="B138" s="32"/>
      <c r="C138" s="184" t="s">
        <v>233</v>
      </c>
      <c r="D138" s="184" t="s">
        <v>172</v>
      </c>
      <c r="E138" s="185" t="s">
        <v>657</v>
      </c>
      <c r="F138" s="186" t="s">
        <v>658</v>
      </c>
      <c r="G138" s="187" t="s">
        <v>207</v>
      </c>
      <c r="H138" s="188">
        <v>1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591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591</v>
      </c>
      <c r="BM138" s="196" t="s">
        <v>659</v>
      </c>
    </row>
    <row r="139" spans="1:65" s="2" customFormat="1" ht="14.45" customHeight="1">
      <c r="A139" s="31"/>
      <c r="B139" s="32"/>
      <c r="C139" s="198" t="s">
        <v>8</v>
      </c>
      <c r="D139" s="198" t="s">
        <v>210</v>
      </c>
      <c r="E139" s="199" t="s">
        <v>660</v>
      </c>
      <c r="F139" s="200" t="s">
        <v>661</v>
      </c>
      <c r="G139" s="201" t="s">
        <v>207</v>
      </c>
      <c r="H139" s="202">
        <v>1</v>
      </c>
      <c r="I139" s="203"/>
      <c r="J139" s="204">
        <f t="shared" si="0"/>
        <v>0</v>
      </c>
      <c r="K139" s="205"/>
      <c r="L139" s="206"/>
      <c r="M139" s="207" t="s">
        <v>1</v>
      </c>
      <c r="N139" s="208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635</v>
      </c>
      <c r="AT139" s="196" t="s">
        <v>210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591</v>
      </c>
      <c r="BM139" s="196" t="s">
        <v>662</v>
      </c>
    </row>
    <row r="140" spans="1:65" s="2" customFormat="1" ht="14.45" customHeight="1">
      <c r="A140" s="31"/>
      <c r="B140" s="32"/>
      <c r="C140" s="184" t="s">
        <v>241</v>
      </c>
      <c r="D140" s="184" t="s">
        <v>172</v>
      </c>
      <c r="E140" s="185" t="s">
        <v>663</v>
      </c>
      <c r="F140" s="186" t="s">
        <v>664</v>
      </c>
      <c r="G140" s="187" t="s">
        <v>207</v>
      </c>
      <c r="H140" s="188">
        <v>1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591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591</v>
      </c>
      <c r="BM140" s="196" t="s">
        <v>665</v>
      </c>
    </row>
    <row r="141" spans="1:65" s="2" customFormat="1" ht="14.45" customHeight="1">
      <c r="A141" s="31"/>
      <c r="B141" s="32"/>
      <c r="C141" s="198" t="s">
        <v>245</v>
      </c>
      <c r="D141" s="198" t="s">
        <v>210</v>
      </c>
      <c r="E141" s="199" t="s">
        <v>666</v>
      </c>
      <c r="F141" s="200" t="s">
        <v>667</v>
      </c>
      <c r="G141" s="201" t="s">
        <v>207</v>
      </c>
      <c r="H141" s="202">
        <v>1</v>
      </c>
      <c r="I141" s="203"/>
      <c r="J141" s="204">
        <f t="shared" si="0"/>
        <v>0</v>
      </c>
      <c r="K141" s="205"/>
      <c r="L141" s="206"/>
      <c r="M141" s="207" t="s">
        <v>1</v>
      </c>
      <c r="N141" s="208" t="s">
        <v>43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635</v>
      </c>
      <c r="AT141" s="196" t="s">
        <v>210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591</v>
      </c>
      <c r="BM141" s="196" t="s">
        <v>668</v>
      </c>
    </row>
    <row r="142" spans="1:65" s="2" customFormat="1" ht="14.45" customHeight="1">
      <c r="A142" s="31"/>
      <c r="B142" s="32"/>
      <c r="C142" s="184" t="s">
        <v>249</v>
      </c>
      <c r="D142" s="184" t="s">
        <v>172</v>
      </c>
      <c r="E142" s="185" t="s">
        <v>669</v>
      </c>
      <c r="F142" s="186" t="s">
        <v>670</v>
      </c>
      <c r="G142" s="187" t="s">
        <v>207</v>
      </c>
      <c r="H142" s="188">
        <v>1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591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591</v>
      </c>
      <c r="BM142" s="196" t="s">
        <v>671</v>
      </c>
    </row>
    <row r="143" spans="1:65" s="2" customFormat="1" ht="14.45" customHeight="1">
      <c r="A143" s="31"/>
      <c r="B143" s="32"/>
      <c r="C143" s="198" t="s">
        <v>253</v>
      </c>
      <c r="D143" s="198" t="s">
        <v>210</v>
      </c>
      <c r="E143" s="199" t="s">
        <v>672</v>
      </c>
      <c r="F143" s="200" t="s">
        <v>673</v>
      </c>
      <c r="G143" s="201" t="s">
        <v>207</v>
      </c>
      <c r="H143" s="202">
        <v>1</v>
      </c>
      <c r="I143" s="203"/>
      <c r="J143" s="204">
        <f t="shared" si="0"/>
        <v>0</v>
      </c>
      <c r="K143" s="205"/>
      <c r="L143" s="206"/>
      <c r="M143" s="207" t="s">
        <v>1</v>
      </c>
      <c r="N143" s="208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635</v>
      </c>
      <c r="AT143" s="196" t="s">
        <v>210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591</v>
      </c>
      <c r="BM143" s="196" t="s">
        <v>674</v>
      </c>
    </row>
    <row r="144" spans="1:65" s="2" customFormat="1" ht="24.2" customHeight="1">
      <c r="A144" s="31"/>
      <c r="B144" s="32"/>
      <c r="C144" s="184" t="s">
        <v>257</v>
      </c>
      <c r="D144" s="184" t="s">
        <v>172</v>
      </c>
      <c r="E144" s="185" t="s">
        <v>675</v>
      </c>
      <c r="F144" s="186" t="s">
        <v>676</v>
      </c>
      <c r="G144" s="187" t="s">
        <v>217</v>
      </c>
      <c r="H144" s="188">
        <v>12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591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591</v>
      </c>
      <c r="BM144" s="196" t="s">
        <v>677</v>
      </c>
    </row>
    <row r="145" spans="1:65" s="2" customFormat="1" ht="14.45" customHeight="1">
      <c r="A145" s="31"/>
      <c r="B145" s="32"/>
      <c r="C145" s="198" t="s">
        <v>7</v>
      </c>
      <c r="D145" s="198" t="s">
        <v>210</v>
      </c>
      <c r="E145" s="199" t="s">
        <v>678</v>
      </c>
      <c r="F145" s="200" t="s">
        <v>679</v>
      </c>
      <c r="G145" s="201" t="s">
        <v>680</v>
      </c>
      <c r="H145" s="202">
        <v>10</v>
      </c>
      <c r="I145" s="203"/>
      <c r="J145" s="204">
        <f t="shared" si="0"/>
        <v>0</v>
      </c>
      <c r="K145" s="205"/>
      <c r="L145" s="206"/>
      <c r="M145" s="207" t="s">
        <v>1</v>
      </c>
      <c r="N145" s="208" t="s">
        <v>43</v>
      </c>
      <c r="O145" s="68"/>
      <c r="P145" s="194">
        <f t="shared" si="1"/>
        <v>0</v>
      </c>
      <c r="Q145" s="194">
        <v>1E-3</v>
      </c>
      <c r="R145" s="194">
        <f t="shared" si="2"/>
        <v>0.01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643</v>
      </c>
      <c r="AT145" s="196" t="s">
        <v>210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643</v>
      </c>
      <c r="BM145" s="196" t="s">
        <v>681</v>
      </c>
    </row>
    <row r="146" spans="1:65" s="2" customFormat="1" ht="14.45" customHeight="1">
      <c r="A146" s="31"/>
      <c r="B146" s="32"/>
      <c r="C146" s="198" t="s">
        <v>268</v>
      </c>
      <c r="D146" s="198" t="s">
        <v>210</v>
      </c>
      <c r="E146" s="199" t="s">
        <v>682</v>
      </c>
      <c r="F146" s="200" t="s">
        <v>683</v>
      </c>
      <c r="G146" s="201" t="s">
        <v>207</v>
      </c>
      <c r="H146" s="202">
        <v>6</v>
      </c>
      <c r="I146" s="203"/>
      <c r="J146" s="204">
        <f t="shared" si="0"/>
        <v>0</v>
      </c>
      <c r="K146" s="205"/>
      <c r="L146" s="206"/>
      <c r="M146" s="207" t="s">
        <v>1</v>
      </c>
      <c r="N146" s="208" t="s">
        <v>43</v>
      </c>
      <c r="O146" s="68"/>
      <c r="P146" s="194">
        <f t="shared" si="1"/>
        <v>0</v>
      </c>
      <c r="Q146" s="194">
        <v>1.6000000000000001E-4</v>
      </c>
      <c r="R146" s="194">
        <f t="shared" si="2"/>
        <v>9.6000000000000013E-4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643</v>
      </c>
      <c r="AT146" s="196" t="s">
        <v>210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643</v>
      </c>
      <c r="BM146" s="196" t="s">
        <v>684</v>
      </c>
    </row>
    <row r="147" spans="1:65" s="2" customFormat="1" ht="24.2" customHeight="1">
      <c r="A147" s="31"/>
      <c r="B147" s="32"/>
      <c r="C147" s="198" t="s">
        <v>272</v>
      </c>
      <c r="D147" s="198" t="s">
        <v>210</v>
      </c>
      <c r="E147" s="199" t="s">
        <v>685</v>
      </c>
      <c r="F147" s="200" t="s">
        <v>686</v>
      </c>
      <c r="G147" s="201" t="s">
        <v>207</v>
      </c>
      <c r="H147" s="202">
        <v>6</v>
      </c>
      <c r="I147" s="203"/>
      <c r="J147" s="204">
        <f t="shared" si="0"/>
        <v>0</v>
      </c>
      <c r="K147" s="205"/>
      <c r="L147" s="206"/>
      <c r="M147" s="207" t="s">
        <v>1</v>
      </c>
      <c r="N147" s="208" t="s">
        <v>43</v>
      </c>
      <c r="O147" s="68"/>
      <c r="P147" s="194">
        <f t="shared" si="1"/>
        <v>0</v>
      </c>
      <c r="Q147" s="194">
        <v>2.5999999999999998E-4</v>
      </c>
      <c r="R147" s="194">
        <f t="shared" si="2"/>
        <v>1.5599999999999998E-3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643</v>
      </c>
      <c r="AT147" s="196" t="s">
        <v>210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643</v>
      </c>
      <c r="BM147" s="196" t="s">
        <v>687</v>
      </c>
    </row>
    <row r="148" spans="1:65" s="2" customFormat="1" ht="14.45" customHeight="1">
      <c r="A148" s="31"/>
      <c r="B148" s="32"/>
      <c r="C148" s="198" t="s">
        <v>276</v>
      </c>
      <c r="D148" s="198" t="s">
        <v>210</v>
      </c>
      <c r="E148" s="199" t="s">
        <v>688</v>
      </c>
      <c r="F148" s="200" t="s">
        <v>689</v>
      </c>
      <c r="G148" s="201" t="s">
        <v>680</v>
      </c>
      <c r="H148" s="202">
        <v>138.80000000000001</v>
      </c>
      <c r="I148" s="203"/>
      <c r="J148" s="204">
        <f t="shared" si="0"/>
        <v>0</v>
      </c>
      <c r="K148" s="205"/>
      <c r="L148" s="206"/>
      <c r="M148" s="207" t="s">
        <v>1</v>
      </c>
      <c r="N148" s="208" t="s">
        <v>43</v>
      </c>
      <c r="O148" s="68"/>
      <c r="P148" s="194">
        <f t="shared" si="1"/>
        <v>0</v>
      </c>
      <c r="Q148" s="194">
        <v>1E-3</v>
      </c>
      <c r="R148" s="194">
        <f t="shared" si="2"/>
        <v>0.13880000000000001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643</v>
      </c>
      <c r="AT148" s="196" t="s">
        <v>210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643</v>
      </c>
      <c r="BM148" s="196" t="s">
        <v>690</v>
      </c>
    </row>
    <row r="149" spans="1:65" s="2" customFormat="1" ht="24.2" customHeight="1">
      <c r="A149" s="31"/>
      <c r="B149" s="32"/>
      <c r="C149" s="184" t="s">
        <v>282</v>
      </c>
      <c r="D149" s="184" t="s">
        <v>172</v>
      </c>
      <c r="E149" s="185" t="s">
        <v>691</v>
      </c>
      <c r="F149" s="186" t="s">
        <v>692</v>
      </c>
      <c r="G149" s="187" t="s">
        <v>207</v>
      </c>
      <c r="H149" s="188">
        <v>1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591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591</v>
      </c>
      <c r="BM149" s="196" t="s">
        <v>693</v>
      </c>
    </row>
    <row r="150" spans="1:65" s="2" customFormat="1" ht="24.2" customHeight="1">
      <c r="A150" s="31"/>
      <c r="B150" s="32"/>
      <c r="C150" s="184" t="s">
        <v>290</v>
      </c>
      <c r="D150" s="184" t="s">
        <v>172</v>
      </c>
      <c r="E150" s="185" t="s">
        <v>694</v>
      </c>
      <c r="F150" s="186" t="s">
        <v>695</v>
      </c>
      <c r="G150" s="187" t="s">
        <v>207</v>
      </c>
      <c r="H150" s="188">
        <v>1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591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591</v>
      </c>
      <c r="BM150" s="196" t="s">
        <v>696</v>
      </c>
    </row>
    <row r="151" spans="1:65" s="2" customFormat="1" ht="24.2" customHeight="1">
      <c r="A151" s="31"/>
      <c r="B151" s="32"/>
      <c r="C151" s="184" t="s">
        <v>295</v>
      </c>
      <c r="D151" s="184" t="s">
        <v>172</v>
      </c>
      <c r="E151" s="185" t="s">
        <v>697</v>
      </c>
      <c r="F151" s="186" t="s">
        <v>698</v>
      </c>
      <c r="G151" s="187" t="s">
        <v>207</v>
      </c>
      <c r="H151" s="188">
        <v>3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591</v>
      </c>
      <c r="AT151" s="196" t="s">
        <v>172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591</v>
      </c>
      <c r="BM151" s="196" t="s">
        <v>699</v>
      </c>
    </row>
    <row r="152" spans="1:65" s="2" customFormat="1" ht="24.2" customHeight="1">
      <c r="A152" s="31"/>
      <c r="B152" s="32"/>
      <c r="C152" s="184" t="s">
        <v>422</v>
      </c>
      <c r="D152" s="184" t="s">
        <v>172</v>
      </c>
      <c r="E152" s="185" t="s">
        <v>700</v>
      </c>
      <c r="F152" s="186" t="s">
        <v>701</v>
      </c>
      <c r="G152" s="187" t="s">
        <v>207</v>
      </c>
      <c r="H152" s="188">
        <v>1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591</v>
      </c>
      <c r="AT152" s="196" t="s">
        <v>172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591</v>
      </c>
      <c r="BM152" s="196" t="s">
        <v>702</v>
      </c>
    </row>
    <row r="153" spans="1:65" s="2" customFormat="1" ht="14.45" customHeight="1">
      <c r="A153" s="31"/>
      <c r="B153" s="32"/>
      <c r="C153" s="184" t="s">
        <v>426</v>
      </c>
      <c r="D153" s="184" t="s">
        <v>172</v>
      </c>
      <c r="E153" s="185" t="s">
        <v>703</v>
      </c>
      <c r="F153" s="186" t="s">
        <v>704</v>
      </c>
      <c r="G153" s="187" t="s">
        <v>207</v>
      </c>
      <c r="H153" s="188">
        <v>1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591</v>
      </c>
      <c r="AT153" s="196" t="s">
        <v>172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591</v>
      </c>
      <c r="BM153" s="196" t="s">
        <v>705</v>
      </c>
    </row>
    <row r="154" spans="1:65" s="2" customFormat="1" ht="14.45" customHeight="1">
      <c r="A154" s="31"/>
      <c r="B154" s="32"/>
      <c r="C154" s="184" t="s">
        <v>430</v>
      </c>
      <c r="D154" s="184" t="s">
        <v>172</v>
      </c>
      <c r="E154" s="185" t="s">
        <v>706</v>
      </c>
      <c r="F154" s="186" t="s">
        <v>707</v>
      </c>
      <c r="G154" s="187" t="s">
        <v>207</v>
      </c>
      <c r="H154" s="188">
        <v>1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43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591</v>
      </c>
      <c r="AT154" s="196" t="s">
        <v>172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591</v>
      </c>
      <c r="BM154" s="196" t="s">
        <v>708</v>
      </c>
    </row>
    <row r="155" spans="1:65" s="2" customFormat="1" ht="14.45" customHeight="1">
      <c r="A155" s="31"/>
      <c r="B155" s="32"/>
      <c r="C155" s="184" t="s">
        <v>442</v>
      </c>
      <c r="D155" s="184" t="s">
        <v>172</v>
      </c>
      <c r="E155" s="185" t="s">
        <v>709</v>
      </c>
      <c r="F155" s="186" t="s">
        <v>710</v>
      </c>
      <c r="G155" s="187" t="s">
        <v>207</v>
      </c>
      <c r="H155" s="188">
        <v>3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43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591</v>
      </c>
      <c r="AT155" s="196" t="s">
        <v>172</v>
      </c>
      <c r="AU155" s="196" t="s">
        <v>88</v>
      </c>
      <c r="AY155" s="14" t="s">
        <v>170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86</v>
      </c>
      <c r="BK155" s="197">
        <f t="shared" si="9"/>
        <v>0</v>
      </c>
      <c r="BL155" s="14" t="s">
        <v>591</v>
      </c>
      <c r="BM155" s="196" t="s">
        <v>711</v>
      </c>
    </row>
    <row r="156" spans="1:65" s="2" customFormat="1" ht="24.2" customHeight="1">
      <c r="A156" s="31"/>
      <c r="B156" s="32"/>
      <c r="C156" s="184" t="s">
        <v>438</v>
      </c>
      <c r="D156" s="184" t="s">
        <v>172</v>
      </c>
      <c r="E156" s="185" t="s">
        <v>712</v>
      </c>
      <c r="F156" s="186" t="s">
        <v>713</v>
      </c>
      <c r="G156" s="187" t="s">
        <v>207</v>
      </c>
      <c r="H156" s="188">
        <v>3</v>
      </c>
      <c r="I156" s="189"/>
      <c r="J156" s="190">
        <f t="shared" si="0"/>
        <v>0</v>
      </c>
      <c r="K156" s="191"/>
      <c r="L156" s="36"/>
      <c r="M156" s="192" t="s">
        <v>1</v>
      </c>
      <c r="N156" s="193" t="s">
        <v>43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591</v>
      </c>
      <c r="AT156" s="196" t="s">
        <v>172</v>
      </c>
      <c r="AU156" s="196" t="s">
        <v>88</v>
      </c>
      <c r="AY156" s="14" t="s">
        <v>170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86</v>
      </c>
      <c r="BK156" s="197">
        <f t="shared" si="9"/>
        <v>0</v>
      </c>
      <c r="BL156" s="14" t="s">
        <v>591</v>
      </c>
      <c r="BM156" s="196" t="s">
        <v>714</v>
      </c>
    </row>
    <row r="157" spans="1:65" s="2" customFormat="1" ht="14.45" customHeight="1">
      <c r="A157" s="31"/>
      <c r="B157" s="32"/>
      <c r="C157" s="184" t="s">
        <v>450</v>
      </c>
      <c r="D157" s="184" t="s">
        <v>172</v>
      </c>
      <c r="E157" s="185" t="s">
        <v>715</v>
      </c>
      <c r="F157" s="186" t="s">
        <v>716</v>
      </c>
      <c r="G157" s="187" t="s">
        <v>264</v>
      </c>
      <c r="H157" s="188">
        <v>0.5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43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591</v>
      </c>
      <c r="AT157" s="196" t="s">
        <v>172</v>
      </c>
      <c r="AU157" s="196" t="s">
        <v>88</v>
      </c>
      <c r="AY157" s="14" t="s">
        <v>170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86</v>
      </c>
      <c r="BK157" s="197">
        <f t="shared" si="9"/>
        <v>0</v>
      </c>
      <c r="BL157" s="14" t="s">
        <v>591</v>
      </c>
      <c r="BM157" s="196" t="s">
        <v>717</v>
      </c>
    </row>
    <row r="158" spans="1:65" s="12" customFormat="1" ht="22.9" customHeight="1">
      <c r="B158" s="168"/>
      <c r="C158" s="169"/>
      <c r="D158" s="170" t="s">
        <v>77</v>
      </c>
      <c r="E158" s="182" t="s">
        <v>718</v>
      </c>
      <c r="F158" s="182" t="s">
        <v>719</v>
      </c>
      <c r="G158" s="169"/>
      <c r="H158" s="169"/>
      <c r="I158" s="172"/>
      <c r="J158" s="183">
        <f>BK158</f>
        <v>0</v>
      </c>
      <c r="K158" s="169"/>
      <c r="L158" s="174"/>
      <c r="M158" s="175"/>
      <c r="N158" s="176"/>
      <c r="O158" s="176"/>
      <c r="P158" s="177">
        <f>SUM(P159:P168)</f>
        <v>0</v>
      </c>
      <c r="Q158" s="176"/>
      <c r="R158" s="177">
        <f>SUM(R159:R168)</f>
        <v>14.994199999999999</v>
      </c>
      <c r="S158" s="176"/>
      <c r="T158" s="178">
        <f>SUM(T159:T168)</f>
        <v>0</v>
      </c>
      <c r="AR158" s="179" t="s">
        <v>181</v>
      </c>
      <c r="AT158" s="180" t="s">
        <v>77</v>
      </c>
      <c r="AU158" s="180" t="s">
        <v>86</v>
      </c>
      <c r="AY158" s="179" t="s">
        <v>170</v>
      </c>
      <c r="BK158" s="181">
        <f>SUM(BK159:BK168)</f>
        <v>0</v>
      </c>
    </row>
    <row r="159" spans="1:65" s="2" customFormat="1" ht="24.2" customHeight="1">
      <c r="A159" s="31"/>
      <c r="B159" s="32"/>
      <c r="C159" s="184" t="s">
        <v>454</v>
      </c>
      <c r="D159" s="184" t="s">
        <v>172</v>
      </c>
      <c r="E159" s="185" t="s">
        <v>720</v>
      </c>
      <c r="F159" s="186" t="s">
        <v>721</v>
      </c>
      <c r="G159" s="187" t="s">
        <v>207</v>
      </c>
      <c r="H159" s="188">
        <v>4</v>
      </c>
      <c r="I159" s="189"/>
      <c r="J159" s="190">
        <f t="shared" ref="J159:J168" si="10">ROUND(I159*H159,2)</f>
        <v>0</v>
      </c>
      <c r="K159" s="191"/>
      <c r="L159" s="36"/>
      <c r="M159" s="192" t="s">
        <v>1</v>
      </c>
      <c r="N159" s="193" t="s">
        <v>43</v>
      </c>
      <c r="O159" s="68"/>
      <c r="P159" s="194">
        <f t="shared" ref="P159:P168" si="11">O159*H159</f>
        <v>0</v>
      </c>
      <c r="Q159" s="194">
        <v>0</v>
      </c>
      <c r="R159" s="194">
        <f t="shared" ref="R159:R168" si="12">Q159*H159</f>
        <v>0</v>
      </c>
      <c r="S159" s="194">
        <v>0</v>
      </c>
      <c r="T159" s="195">
        <f t="shared" ref="T159:T168" si="13"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591</v>
      </c>
      <c r="AT159" s="196" t="s">
        <v>172</v>
      </c>
      <c r="AU159" s="196" t="s">
        <v>88</v>
      </c>
      <c r="AY159" s="14" t="s">
        <v>170</v>
      </c>
      <c r="BE159" s="197">
        <f t="shared" ref="BE159:BE168" si="14">IF(N159="základní",J159,0)</f>
        <v>0</v>
      </c>
      <c r="BF159" s="197">
        <f t="shared" ref="BF159:BF168" si="15">IF(N159="snížená",J159,0)</f>
        <v>0</v>
      </c>
      <c r="BG159" s="197">
        <f t="shared" ref="BG159:BG168" si="16">IF(N159="zákl. přenesená",J159,0)</f>
        <v>0</v>
      </c>
      <c r="BH159" s="197">
        <f t="shared" ref="BH159:BH168" si="17">IF(N159="sníž. přenesená",J159,0)</f>
        <v>0</v>
      </c>
      <c r="BI159" s="197">
        <f t="shared" ref="BI159:BI168" si="18">IF(N159="nulová",J159,0)</f>
        <v>0</v>
      </c>
      <c r="BJ159" s="14" t="s">
        <v>86</v>
      </c>
      <c r="BK159" s="197">
        <f t="shared" ref="BK159:BK168" si="19">ROUND(I159*H159,2)</f>
        <v>0</v>
      </c>
      <c r="BL159" s="14" t="s">
        <v>591</v>
      </c>
      <c r="BM159" s="196" t="s">
        <v>722</v>
      </c>
    </row>
    <row r="160" spans="1:65" s="2" customFormat="1" ht="24.2" customHeight="1">
      <c r="A160" s="31"/>
      <c r="B160" s="32"/>
      <c r="C160" s="184" t="s">
        <v>299</v>
      </c>
      <c r="D160" s="184" t="s">
        <v>172</v>
      </c>
      <c r="E160" s="185" t="s">
        <v>723</v>
      </c>
      <c r="F160" s="186" t="s">
        <v>724</v>
      </c>
      <c r="G160" s="187" t="s">
        <v>175</v>
      </c>
      <c r="H160" s="188">
        <v>20.47</v>
      </c>
      <c r="I160" s="189"/>
      <c r="J160" s="190">
        <f t="shared" si="10"/>
        <v>0</v>
      </c>
      <c r="K160" s="191"/>
      <c r="L160" s="36"/>
      <c r="M160" s="192" t="s">
        <v>1</v>
      </c>
      <c r="N160" s="193" t="s">
        <v>43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591</v>
      </c>
      <c r="AT160" s="196" t="s">
        <v>172</v>
      </c>
      <c r="AU160" s="196" t="s">
        <v>88</v>
      </c>
      <c r="AY160" s="14" t="s">
        <v>170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86</v>
      </c>
      <c r="BK160" s="197">
        <f t="shared" si="19"/>
        <v>0</v>
      </c>
      <c r="BL160" s="14" t="s">
        <v>591</v>
      </c>
      <c r="BM160" s="196" t="s">
        <v>725</v>
      </c>
    </row>
    <row r="161" spans="1:65" s="2" customFormat="1" ht="14.45" customHeight="1">
      <c r="A161" s="31"/>
      <c r="B161" s="32"/>
      <c r="C161" s="184" t="s">
        <v>303</v>
      </c>
      <c r="D161" s="184" t="s">
        <v>172</v>
      </c>
      <c r="E161" s="185" t="s">
        <v>726</v>
      </c>
      <c r="F161" s="186" t="s">
        <v>727</v>
      </c>
      <c r="G161" s="187" t="s">
        <v>217</v>
      </c>
      <c r="H161" s="188">
        <v>185</v>
      </c>
      <c r="I161" s="189"/>
      <c r="J161" s="190">
        <f t="shared" si="10"/>
        <v>0</v>
      </c>
      <c r="K161" s="191"/>
      <c r="L161" s="36"/>
      <c r="M161" s="192" t="s">
        <v>1</v>
      </c>
      <c r="N161" s="193" t="s">
        <v>43</v>
      </c>
      <c r="O161" s="68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591</v>
      </c>
      <c r="AT161" s="196" t="s">
        <v>172</v>
      </c>
      <c r="AU161" s="196" t="s">
        <v>88</v>
      </c>
      <c r="AY161" s="14" t="s">
        <v>170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86</v>
      </c>
      <c r="BK161" s="197">
        <f t="shared" si="19"/>
        <v>0</v>
      </c>
      <c r="BL161" s="14" t="s">
        <v>591</v>
      </c>
      <c r="BM161" s="196" t="s">
        <v>728</v>
      </c>
    </row>
    <row r="162" spans="1:65" s="2" customFormat="1" ht="14.45" customHeight="1">
      <c r="A162" s="31"/>
      <c r="B162" s="32"/>
      <c r="C162" s="198" t="s">
        <v>307</v>
      </c>
      <c r="D162" s="198" t="s">
        <v>210</v>
      </c>
      <c r="E162" s="199" t="s">
        <v>729</v>
      </c>
      <c r="F162" s="200" t="s">
        <v>730</v>
      </c>
      <c r="G162" s="201" t="s">
        <v>217</v>
      </c>
      <c r="H162" s="202">
        <v>185</v>
      </c>
      <c r="I162" s="203"/>
      <c r="J162" s="204">
        <f t="shared" si="10"/>
        <v>0</v>
      </c>
      <c r="K162" s="205"/>
      <c r="L162" s="206"/>
      <c r="M162" s="207" t="s">
        <v>1</v>
      </c>
      <c r="N162" s="208" t="s">
        <v>43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635</v>
      </c>
      <c r="AT162" s="196" t="s">
        <v>210</v>
      </c>
      <c r="AU162" s="196" t="s">
        <v>88</v>
      </c>
      <c r="AY162" s="14" t="s">
        <v>170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86</v>
      </c>
      <c r="BK162" s="197">
        <f t="shared" si="19"/>
        <v>0</v>
      </c>
      <c r="BL162" s="14" t="s">
        <v>591</v>
      </c>
      <c r="BM162" s="196" t="s">
        <v>731</v>
      </c>
    </row>
    <row r="163" spans="1:65" s="2" customFormat="1" ht="24.2" customHeight="1">
      <c r="A163" s="31"/>
      <c r="B163" s="32"/>
      <c r="C163" s="184" t="s">
        <v>311</v>
      </c>
      <c r="D163" s="184" t="s">
        <v>172</v>
      </c>
      <c r="E163" s="185" t="s">
        <v>732</v>
      </c>
      <c r="F163" s="186" t="s">
        <v>733</v>
      </c>
      <c r="G163" s="187" t="s">
        <v>217</v>
      </c>
      <c r="H163" s="188">
        <v>185</v>
      </c>
      <c r="I163" s="189"/>
      <c r="J163" s="190">
        <f t="shared" si="10"/>
        <v>0</v>
      </c>
      <c r="K163" s="191"/>
      <c r="L163" s="36"/>
      <c r="M163" s="192" t="s">
        <v>1</v>
      </c>
      <c r="N163" s="193" t="s">
        <v>43</v>
      </c>
      <c r="O163" s="68"/>
      <c r="P163" s="194">
        <f t="shared" si="11"/>
        <v>0</v>
      </c>
      <c r="Q163" s="194">
        <v>7.8070000000000001E-2</v>
      </c>
      <c r="R163" s="194">
        <f t="shared" si="12"/>
        <v>14.44295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591</v>
      </c>
      <c r="AT163" s="196" t="s">
        <v>172</v>
      </c>
      <c r="AU163" s="196" t="s">
        <v>88</v>
      </c>
      <c r="AY163" s="14" t="s">
        <v>170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86</v>
      </c>
      <c r="BK163" s="197">
        <f t="shared" si="19"/>
        <v>0</v>
      </c>
      <c r="BL163" s="14" t="s">
        <v>591</v>
      </c>
      <c r="BM163" s="196" t="s">
        <v>734</v>
      </c>
    </row>
    <row r="164" spans="1:65" s="2" customFormat="1" ht="24.2" customHeight="1">
      <c r="A164" s="31"/>
      <c r="B164" s="32"/>
      <c r="C164" s="184" t="s">
        <v>463</v>
      </c>
      <c r="D164" s="184" t="s">
        <v>172</v>
      </c>
      <c r="E164" s="185" t="s">
        <v>735</v>
      </c>
      <c r="F164" s="186" t="s">
        <v>736</v>
      </c>
      <c r="G164" s="187" t="s">
        <v>217</v>
      </c>
      <c r="H164" s="188">
        <v>25</v>
      </c>
      <c r="I164" s="189"/>
      <c r="J164" s="190">
        <f t="shared" si="10"/>
        <v>0</v>
      </c>
      <c r="K164" s="191"/>
      <c r="L164" s="36"/>
      <c r="M164" s="192" t="s">
        <v>1</v>
      </c>
      <c r="N164" s="193" t="s">
        <v>43</v>
      </c>
      <c r="O164" s="68"/>
      <c r="P164" s="194">
        <f t="shared" si="11"/>
        <v>0</v>
      </c>
      <c r="Q164" s="194">
        <v>1.8350000000000002E-2</v>
      </c>
      <c r="R164" s="194">
        <f t="shared" si="12"/>
        <v>0.45875000000000005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591</v>
      </c>
      <c r="AT164" s="196" t="s">
        <v>172</v>
      </c>
      <c r="AU164" s="196" t="s">
        <v>88</v>
      </c>
      <c r="AY164" s="14" t="s">
        <v>170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86</v>
      </c>
      <c r="BK164" s="197">
        <f t="shared" si="19"/>
        <v>0</v>
      </c>
      <c r="BL164" s="14" t="s">
        <v>591</v>
      </c>
      <c r="BM164" s="196" t="s">
        <v>737</v>
      </c>
    </row>
    <row r="165" spans="1:65" s="2" customFormat="1" ht="14.45" customHeight="1">
      <c r="A165" s="31"/>
      <c r="B165" s="32"/>
      <c r="C165" s="198" t="s">
        <v>465</v>
      </c>
      <c r="D165" s="198" t="s">
        <v>210</v>
      </c>
      <c r="E165" s="199" t="s">
        <v>738</v>
      </c>
      <c r="F165" s="200" t="s">
        <v>739</v>
      </c>
      <c r="G165" s="201" t="s">
        <v>217</v>
      </c>
      <c r="H165" s="202">
        <v>25</v>
      </c>
      <c r="I165" s="203"/>
      <c r="J165" s="204">
        <f t="shared" si="10"/>
        <v>0</v>
      </c>
      <c r="K165" s="205"/>
      <c r="L165" s="206"/>
      <c r="M165" s="207" t="s">
        <v>1</v>
      </c>
      <c r="N165" s="208" t="s">
        <v>43</v>
      </c>
      <c r="O165" s="68"/>
      <c r="P165" s="194">
        <f t="shared" si="11"/>
        <v>0</v>
      </c>
      <c r="Q165" s="194">
        <v>3.7000000000000002E-3</v>
      </c>
      <c r="R165" s="194">
        <f t="shared" si="12"/>
        <v>9.2499999999999999E-2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643</v>
      </c>
      <c r="AT165" s="196" t="s">
        <v>210</v>
      </c>
      <c r="AU165" s="196" t="s">
        <v>88</v>
      </c>
      <c r="AY165" s="14" t="s">
        <v>170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86</v>
      </c>
      <c r="BK165" s="197">
        <f t="shared" si="19"/>
        <v>0</v>
      </c>
      <c r="BL165" s="14" t="s">
        <v>643</v>
      </c>
      <c r="BM165" s="196" t="s">
        <v>740</v>
      </c>
    </row>
    <row r="166" spans="1:65" s="2" customFormat="1" ht="24.2" customHeight="1">
      <c r="A166" s="31"/>
      <c r="B166" s="32"/>
      <c r="C166" s="184" t="s">
        <v>469</v>
      </c>
      <c r="D166" s="184" t="s">
        <v>172</v>
      </c>
      <c r="E166" s="185" t="s">
        <v>741</v>
      </c>
      <c r="F166" s="186" t="s">
        <v>742</v>
      </c>
      <c r="G166" s="187" t="s">
        <v>217</v>
      </c>
      <c r="H166" s="188">
        <v>117</v>
      </c>
      <c r="I166" s="189"/>
      <c r="J166" s="190">
        <f t="shared" si="10"/>
        <v>0</v>
      </c>
      <c r="K166" s="191"/>
      <c r="L166" s="36"/>
      <c r="M166" s="192" t="s">
        <v>1</v>
      </c>
      <c r="N166" s="193" t="s">
        <v>43</v>
      </c>
      <c r="O166" s="68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591</v>
      </c>
      <c r="AT166" s="196" t="s">
        <v>172</v>
      </c>
      <c r="AU166" s="196" t="s">
        <v>88</v>
      </c>
      <c r="AY166" s="14" t="s">
        <v>170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86</v>
      </c>
      <c r="BK166" s="197">
        <f t="shared" si="19"/>
        <v>0</v>
      </c>
      <c r="BL166" s="14" t="s">
        <v>591</v>
      </c>
      <c r="BM166" s="196" t="s">
        <v>743</v>
      </c>
    </row>
    <row r="167" spans="1:65" s="2" customFormat="1" ht="24.2" customHeight="1">
      <c r="A167" s="31"/>
      <c r="B167" s="32"/>
      <c r="C167" s="184" t="s">
        <v>473</v>
      </c>
      <c r="D167" s="184" t="s">
        <v>172</v>
      </c>
      <c r="E167" s="185" t="s">
        <v>744</v>
      </c>
      <c r="F167" s="186" t="s">
        <v>745</v>
      </c>
      <c r="G167" s="187" t="s">
        <v>217</v>
      </c>
      <c r="H167" s="188">
        <v>25</v>
      </c>
      <c r="I167" s="189"/>
      <c r="J167" s="190">
        <f t="shared" si="10"/>
        <v>0</v>
      </c>
      <c r="K167" s="191"/>
      <c r="L167" s="36"/>
      <c r="M167" s="192" t="s">
        <v>1</v>
      </c>
      <c r="N167" s="193" t="s">
        <v>43</v>
      </c>
      <c r="O167" s="68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591</v>
      </c>
      <c r="AT167" s="196" t="s">
        <v>172</v>
      </c>
      <c r="AU167" s="196" t="s">
        <v>88</v>
      </c>
      <c r="AY167" s="14" t="s">
        <v>170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86</v>
      </c>
      <c r="BK167" s="197">
        <f t="shared" si="19"/>
        <v>0</v>
      </c>
      <c r="BL167" s="14" t="s">
        <v>591</v>
      </c>
      <c r="BM167" s="196" t="s">
        <v>746</v>
      </c>
    </row>
    <row r="168" spans="1:65" s="2" customFormat="1" ht="14.45" customHeight="1">
      <c r="A168" s="31"/>
      <c r="B168" s="32"/>
      <c r="C168" s="184" t="s">
        <v>477</v>
      </c>
      <c r="D168" s="184" t="s">
        <v>172</v>
      </c>
      <c r="E168" s="185" t="s">
        <v>747</v>
      </c>
      <c r="F168" s="186" t="s">
        <v>748</v>
      </c>
      <c r="G168" s="187" t="s">
        <v>217</v>
      </c>
      <c r="H168" s="188">
        <v>25</v>
      </c>
      <c r="I168" s="189"/>
      <c r="J168" s="190">
        <f t="shared" si="10"/>
        <v>0</v>
      </c>
      <c r="K168" s="191"/>
      <c r="L168" s="36"/>
      <c r="M168" s="192" t="s">
        <v>1</v>
      </c>
      <c r="N168" s="193" t="s">
        <v>43</v>
      </c>
      <c r="O168" s="68"/>
      <c r="P168" s="194">
        <f t="shared" si="11"/>
        <v>0</v>
      </c>
      <c r="Q168" s="194">
        <v>0</v>
      </c>
      <c r="R168" s="194">
        <f t="shared" si="12"/>
        <v>0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591</v>
      </c>
      <c r="AT168" s="196" t="s">
        <v>172</v>
      </c>
      <c r="AU168" s="196" t="s">
        <v>88</v>
      </c>
      <c r="AY168" s="14" t="s">
        <v>170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86</v>
      </c>
      <c r="BK168" s="197">
        <f t="shared" si="19"/>
        <v>0</v>
      </c>
      <c r="BL168" s="14" t="s">
        <v>591</v>
      </c>
      <c r="BM168" s="196" t="s">
        <v>749</v>
      </c>
    </row>
    <row r="169" spans="1:65" s="12" customFormat="1" ht="25.9" customHeight="1">
      <c r="B169" s="168"/>
      <c r="C169" s="169"/>
      <c r="D169" s="170" t="s">
        <v>77</v>
      </c>
      <c r="E169" s="171" t="s">
        <v>286</v>
      </c>
      <c r="F169" s="171" t="s">
        <v>287</v>
      </c>
      <c r="G169" s="169"/>
      <c r="H169" s="169"/>
      <c r="I169" s="172"/>
      <c r="J169" s="173">
        <f>BK169</f>
        <v>0</v>
      </c>
      <c r="K169" s="169"/>
      <c r="L169" s="174"/>
      <c r="M169" s="175"/>
      <c r="N169" s="176"/>
      <c r="O169" s="176"/>
      <c r="P169" s="177">
        <f>P170</f>
        <v>0</v>
      </c>
      <c r="Q169" s="176"/>
      <c r="R169" s="177">
        <f>R170</f>
        <v>0</v>
      </c>
      <c r="S169" s="176"/>
      <c r="T169" s="178">
        <f>T170</f>
        <v>0</v>
      </c>
      <c r="AR169" s="179" t="s">
        <v>188</v>
      </c>
      <c r="AT169" s="180" t="s">
        <v>77</v>
      </c>
      <c r="AU169" s="180" t="s">
        <v>78</v>
      </c>
      <c r="AY169" s="179" t="s">
        <v>170</v>
      </c>
      <c r="BK169" s="181">
        <f>BK170</f>
        <v>0</v>
      </c>
    </row>
    <row r="170" spans="1:65" s="12" customFormat="1" ht="22.9" customHeight="1">
      <c r="B170" s="168"/>
      <c r="C170" s="169"/>
      <c r="D170" s="170" t="s">
        <v>77</v>
      </c>
      <c r="E170" s="182" t="s">
        <v>288</v>
      </c>
      <c r="F170" s="182" t="s">
        <v>289</v>
      </c>
      <c r="G170" s="169"/>
      <c r="H170" s="169"/>
      <c r="I170" s="172"/>
      <c r="J170" s="183">
        <f>BK170</f>
        <v>0</v>
      </c>
      <c r="K170" s="169"/>
      <c r="L170" s="174"/>
      <c r="M170" s="175"/>
      <c r="N170" s="176"/>
      <c r="O170" s="176"/>
      <c r="P170" s="177">
        <f>SUM(P171:P178)</f>
        <v>0</v>
      </c>
      <c r="Q170" s="176"/>
      <c r="R170" s="177">
        <f>SUM(R171:R178)</f>
        <v>0</v>
      </c>
      <c r="S170" s="176"/>
      <c r="T170" s="178">
        <f>SUM(T171:T178)</f>
        <v>0</v>
      </c>
      <c r="AR170" s="179" t="s">
        <v>188</v>
      </c>
      <c r="AT170" s="180" t="s">
        <v>77</v>
      </c>
      <c r="AU170" s="180" t="s">
        <v>86</v>
      </c>
      <c r="AY170" s="179" t="s">
        <v>170</v>
      </c>
      <c r="BK170" s="181">
        <f>SUM(BK171:BK178)</f>
        <v>0</v>
      </c>
    </row>
    <row r="171" spans="1:65" s="2" customFormat="1" ht="62.65" customHeight="1">
      <c r="A171" s="31"/>
      <c r="B171" s="32"/>
      <c r="C171" s="184" t="s">
        <v>481</v>
      </c>
      <c r="D171" s="184" t="s">
        <v>172</v>
      </c>
      <c r="E171" s="185" t="s">
        <v>291</v>
      </c>
      <c r="F171" s="186" t="s">
        <v>292</v>
      </c>
      <c r="G171" s="187" t="s">
        <v>264</v>
      </c>
      <c r="H171" s="188">
        <v>1</v>
      </c>
      <c r="I171" s="189"/>
      <c r="J171" s="190">
        <f t="shared" ref="J171:J178" si="20">ROUND(I171*H171,2)</f>
        <v>0</v>
      </c>
      <c r="K171" s="191"/>
      <c r="L171" s="36"/>
      <c r="M171" s="192" t="s">
        <v>1</v>
      </c>
      <c r="N171" s="193" t="s">
        <v>43</v>
      </c>
      <c r="O171" s="68"/>
      <c r="P171" s="194">
        <f t="shared" ref="P171:P178" si="21">O171*H171</f>
        <v>0</v>
      </c>
      <c r="Q171" s="194">
        <v>0</v>
      </c>
      <c r="R171" s="194">
        <f t="shared" ref="R171:R178" si="22">Q171*H171</f>
        <v>0</v>
      </c>
      <c r="S171" s="194">
        <v>0</v>
      </c>
      <c r="T171" s="195">
        <f t="shared" ref="T171:T178" si="23"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293</v>
      </c>
      <c r="AT171" s="196" t="s">
        <v>172</v>
      </c>
      <c r="AU171" s="196" t="s">
        <v>88</v>
      </c>
      <c r="AY171" s="14" t="s">
        <v>170</v>
      </c>
      <c r="BE171" s="197">
        <f t="shared" ref="BE171:BE178" si="24">IF(N171="základní",J171,0)</f>
        <v>0</v>
      </c>
      <c r="BF171" s="197">
        <f t="shared" ref="BF171:BF178" si="25">IF(N171="snížená",J171,0)</f>
        <v>0</v>
      </c>
      <c r="BG171" s="197">
        <f t="shared" ref="BG171:BG178" si="26">IF(N171="zákl. přenesená",J171,0)</f>
        <v>0</v>
      </c>
      <c r="BH171" s="197">
        <f t="shared" ref="BH171:BH178" si="27">IF(N171="sníž. přenesená",J171,0)</f>
        <v>0</v>
      </c>
      <c r="BI171" s="197">
        <f t="shared" ref="BI171:BI178" si="28">IF(N171="nulová",J171,0)</f>
        <v>0</v>
      </c>
      <c r="BJ171" s="14" t="s">
        <v>86</v>
      </c>
      <c r="BK171" s="197">
        <f t="shared" ref="BK171:BK178" si="29">ROUND(I171*H171,2)</f>
        <v>0</v>
      </c>
      <c r="BL171" s="14" t="s">
        <v>293</v>
      </c>
      <c r="BM171" s="196" t="s">
        <v>750</v>
      </c>
    </row>
    <row r="172" spans="1:65" s="2" customFormat="1" ht="49.15" customHeight="1">
      <c r="A172" s="31"/>
      <c r="B172" s="32"/>
      <c r="C172" s="184" t="s">
        <v>485</v>
      </c>
      <c r="D172" s="184" t="s">
        <v>172</v>
      </c>
      <c r="E172" s="185" t="s">
        <v>296</v>
      </c>
      <c r="F172" s="186" t="s">
        <v>297</v>
      </c>
      <c r="G172" s="187" t="s">
        <v>264</v>
      </c>
      <c r="H172" s="188">
        <v>1</v>
      </c>
      <c r="I172" s="189"/>
      <c r="J172" s="190">
        <f t="shared" si="20"/>
        <v>0</v>
      </c>
      <c r="K172" s="191"/>
      <c r="L172" s="36"/>
      <c r="M172" s="192" t="s">
        <v>1</v>
      </c>
      <c r="N172" s="193" t="s">
        <v>43</v>
      </c>
      <c r="O172" s="68"/>
      <c r="P172" s="194">
        <f t="shared" si="21"/>
        <v>0</v>
      </c>
      <c r="Q172" s="194">
        <v>0</v>
      </c>
      <c r="R172" s="194">
        <f t="shared" si="22"/>
        <v>0</v>
      </c>
      <c r="S172" s="194">
        <v>0</v>
      </c>
      <c r="T172" s="195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293</v>
      </c>
      <c r="AT172" s="196" t="s">
        <v>172</v>
      </c>
      <c r="AU172" s="196" t="s">
        <v>88</v>
      </c>
      <c r="AY172" s="14" t="s">
        <v>170</v>
      </c>
      <c r="BE172" s="197">
        <f t="shared" si="24"/>
        <v>0</v>
      </c>
      <c r="BF172" s="197">
        <f t="shared" si="25"/>
        <v>0</v>
      </c>
      <c r="BG172" s="197">
        <f t="shared" si="26"/>
        <v>0</v>
      </c>
      <c r="BH172" s="197">
        <f t="shared" si="27"/>
        <v>0</v>
      </c>
      <c r="BI172" s="197">
        <f t="shared" si="28"/>
        <v>0</v>
      </c>
      <c r="BJ172" s="14" t="s">
        <v>86</v>
      </c>
      <c r="BK172" s="197">
        <f t="shared" si="29"/>
        <v>0</v>
      </c>
      <c r="BL172" s="14" t="s">
        <v>293</v>
      </c>
      <c r="BM172" s="196" t="s">
        <v>751</v>
      </c>
    </row>
    <row r="173" spans="1:65" s="2" customFormat="1" ht="49.15" customHeight="1">
      <c r="A173" s="31"/>
      <c r="B173" s="32"/>
      <c r="C173" s="184" t="s">
        <v>489</v>
      </c>
      <c r="D173" s="184" t="s">
        <v>172</v>
      </c>
      <c r="E173" s="185" t="s">
        <v>482</v>
      </c>
      <c r="F173" s="186" t="s">
        <v>483</v>
      </c>
      <c r="G173" s="187" t="s">
        <v>264</v>
      </c>
      <c r="H173" s="188">
        <v>1</v>
      </c>
      <c r="I173" s="189"/>
      <c r="J173" s="190">
        <f t="shared" si="20"/>
        <v>0</v>
      </c>
      <c r="K173" s="191"/>
      <c r="L173" s="36"/>
      <c r="M173" s="192" t="s">
        <v>1</v>
      </c>
      <c r="N173" s="193" t="s">
        <v>43</v>
      </c>
      <c r="O173" s="68"/>
      <c r="P173" s="194">
        <f t="shared" si="21"/>
        <v>0</v>
      </c>
      <c r="Q173" s="194">
        <v>0</v>
      </c>
      <c r="R173" s="194">
        <f t="shared" si="22"/>
        <v>0</v>
      </c>
      <c r="S173" s="194">
        <v>0</v>
      </c>
      <c r="T173" s="195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293</v>
      </c>
      <c r="AT173" s="196" t="s">
        <v>172</v>
      </c>
      <c r="AU173" s="196" t="s">
        <v>88</v>
      </c>
      <c r="AY173" s="14" t="s">
        <v>170</v>
      </c>
      <c r="BE173" s="197">
        <f t="shared" si="24"/>
        <v>0</v>
      </c>
      <c r="BF173" s="197">
        <f t="shared" si="25"/>
        <v>0</v>
      </c>
      <c r="BG173" s="197">
        <f t="shared" si="26"/>
        <v>0</v>
      </c>
      <c r="BH173" s="197">
        <f t="shared" si="27"/>
        <v>0</v>
      </c>
      <c r="BI173" s="197">
        <f t="shared" si="28"/>
        <v>0</v>
      </c>
      <c r="BJ173" s="14" t="s">
        <v>86</v>
      </c>
      <c r="BK173" s="197">
        <f t="shared" si="29"/>
        <v>0</v>
      </c>
      <c r="BL173" s="14" t="s">
        <v>293</v>
      </c>
      <c r="BM173" s="196" t="s">
        <v>752</v>
      </c>
    </row>
    <row r="174" spans="1:65" s="2" customFormat="1" ht="24.2" customHeight="1">
      <c r="A174" s="31"/>
      <c r="B174" s="32"/>
      <c r="C174" s="184" t="s">
        <v>583</v>
      </c>
      <c r="D174" s="184" t="s">
        <v>172</v>
      </c>
      <c r="E174" s="185" t="s">
        <v>490</v>
      </c>
      <c r="F174" s="186" t="s">
        <v>491</v>
      </c>
      <c r="G174" s="187" t="s">
        <v>264</v>
      </c>
      <c r="H174" s="188">
        <v>1</v>
      </c>
      <c r="I174" s="189"/>
      <c r="J174" s="190">
        <f t="shared" si="20"/>
        <v>0</v>
      </c>
      <c r="K174" s="191"/>
      <c r="L174" s="36"/>
      <c r="M174" s="192" t="s">
        <v>1</v>
      </c>
      <c r="N174" s="193" t="s">
        <v>43</v>
      </c>
      <c r="O174" s="68"/>
      <c r="P174" s="194">
        <f t="shared" si="21"/>
        <v>0</v>
      </c>
      <c r="Q174" s="194">
        <v>0</v>
      </c>
      <c r="R174" s="194">
        <f t="shared" si="22"/>
        <v>0</v>
      </c>
      <c r="S174" s="194">
        <v>0</v>
      </c>
      <c r="T174" s="195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293</v>
      </c>
      <c r="AT174" s="196" t="s">
        <v>172</v>
      </c>
      <c r="AU174" s="196" t="s">
        <v>88</v>
      </c>
      <c r="AY174" s="14" t="s">
        <v>170</v>
      </c>
      <c r="BE174" s="197">
        <f t="shared" si="24"/>
        <v>0</v>
      </c>
      <c r="BF174" s="197">
        <f t="shared" si="25"/>
        <v>0</v>
      </c>
      <c r="BG174" s="197">
        <f t="shared" si="26"/>
        <v>0</v>
      </c>
      <c r="BH174" s="197">
        <f t="shared" si="27"/>
        <v>0</v>
      </c>
      <c r="BI174" s="197">
        <f t="shared" si="28"/>
        <v>0</v>
      </c>
      <c r="BJ174" s="14" t="s">
        <v>86</v>
      </c>
      <c r="BK174" s="197">
        <f t="shared" si="29"/>
        <v>0</v>
      </c>
      <c r="BL174" s="14" t="s">
        <v>293</v>
      </c>
      <c r="BM174" s="196" t="s">
        <v>753</v>
      </c>
    </row>
    <row r="175" spans="1:65" s="2" customFormat="1" ht="37.9" customHeight="1">
      <c r="A175" s="31"/>
      <c r="B175" s="32"/>
      <c r="C175" s="184" t="s">
        <v>505</v>
      </c>
      <c r="D175" s="184" t="s">
        <v>172</v>
      </c>
      <c r="E175" s="185" t="s">
        <v>300</v>
      </c>
      <c r="F175" s="186" t="s">
        <v>301</v>
      </c>
      <c r="G175" s="187" t="s">
        <v>264</v>
      </c>
      <c r="H175" s="188">
        <v>1</v>
      </c>
      <c r="I175" s="189"/>
      <c r="J175" s="190">
        <f t="shared" si="20"/>
        <v>0</v>
      </c>
      <c r="K175" s="191"/>
      <c r="L175" s="36"/>
      <c r="M175" s="192" t="s">
        <v>1</v>
      </c>
      <c r="N175" s="193" t="s">
        <v>43</v>
      </c>
      <c r="O175" s="68"/>
      <c r="P175" s="194">
        <f t="shared" si="21"/>
        <v>0</v>
      </c>
      <c r="Q175" s="194">
        <v>0</v>
      </c>
      <c r="R175" s="194">
        <f t="shared" si="22"/>
        <v>0</v>
      </c>
      <c r="S175" s="194">
        <v>0</v>
      </c>
      <c r="T175" s="195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293</v>
      </c>
      <c r="AT175" s="196" t="s">
        <v>172</v>
      </c>
      <c r="AU175" s="196" t="s">
        <v>88</v>
      </c>
      <c r="AY175" s="14" t="s">
        <v>170</v>
      </c>
      <c r="BE175" s="197">
        <f t="shared" si="24"/>
        <v>0</v>
      </c>
      <c r="BF175" s="197">
        <f t="shared" si="25"/>
        <v>0</v>
      </c>
      <c r="BG175" s="197">
        <f t="shared" si="26"/>
        <v>0</v>
      </c>
      <c r="BH175" s="197">
        <f t="shared" si="27"/>
        <v>0</v>
      </c>
      <c r="BI175" s="197">
        <f t="shared" si="28"/>
        <v>0</v>
      </c>
      <c r="BJ175" s="14" t="s">
        <v>86</v>
      </c>
      <c r="BK175" s="197">
        <f t="shared" si="29"/>
        <v>0</v>
      </c>
      <c r="BL175" s="14" t="s">
        <v>293</v>
      </c>
      <c r="BM175" s="196" t="s">
        <v>754</v>
      </c>
    </row>
    <row r="176" spans="1:65" s="2" customFormat="1" ht="37.9" customHeight="1">
      <c r="A176" s="31"/>
      <c r="B176" s="32"/>
      <c r="C176" s="184" t="s">
        <v>507</v>
      </c>
      <c r="D176" s="184" t="s">
        <v>172</v>
      </c>
      <c r="E176" s="185" t="s">
        <v>304</v>
      </c>
      <c r="F176" s="186" t="s">
        <v>305</v>
      </c>
      <c r="G176" s="187" t="s">
        <v>264</v>
      </c>
      <c r="H176" s="188">
        <v>1</v>
      </c>
      <c r="I176" s="189"/>
      <c r="J176" s="190">
        <f t="shared" si="20"/>
        <v>0</v>
      </c>
      <c r="K176" s="191"/>
      <c r="L176" s="36"/>
      <c r="M176" s="192" t="s">
        <v>1</v>
      </c>
      <c r="N176" s="193" t="s">
        <v>43</v>
      </c>
      <c r="O176" s="68"/>
      <c r="P176" s="194">
        <f t="shared" si="21"/>
        <v>0</v>
      </c>
      <c r="Q176" s="194">
        <v>0</v>
      </c>
      <c r="R176" s="194">
        <f t="shared" si="22"/>
        <v>0</v>
      </c>
      <c r="S176" s="194">
        <v>0</v>
      </c>
      <c r="T176" s="195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293</v>
      </c>
      <c r="AT176" s="196" t="s">
        <v>172</v>
      </c>
      <c r="AU176" s="196" t="s">
        <v>88</v>
      </c>
      <c r="AY176" s="14" t="s">
        <v>170</v>
      </c>
      <c r="BE176" s="197">
        <f t="shared" si="24"/>
        <v>0</v>
      </c>
      <c r="BF176" s="197">
        <f t="shared" si="25"/>
        <v>0</v>
      </c>
      <c r="BG176" s="197">
        <f t="shared" si="26"/>
        <v>0</v>
      </c>
      <c r="BH176" s="197">
        <f t="shared" si="27"/>
        <v>0</v>
      </c>
      <c r="BI176" s="197">
        <f t="shared" si="28"/>
        <v>0</v>
      </c>
      <c r="BJ176" s="14" t="s">
        <v>86</v>
      </c>
      <c r="BK176" s="197">
        <f t="shared" si="29"/>
        <v>0</v>
      </c>
      <c r="BL176" s="14" t="s">
        <v>293</v>
      </c>
      <c r="BM176" s="196" t="s">
        <v>755</v>
      </c>
    </row>
    <row r="177" spans="1:65" s="2" customFormat="1" ht="24.2" customHeight="1">
      <c r="A177" s="31"/>
      <c r="B177" s="32"/>
      <c r="C177" s="184" t="s">
        <v>756</v>
      </c>
      <c r="D177" s="184" t="s">
        <v>172</v>
      </c>
      <c r="E177" s="185" t="s">
        <v>308</v>
      </c>
      <c r="F177" s="186" t="s">
        <v>309</v>
      </c>
      <c r="G177" s="187" t="s">
        <v>264</v>
      </c>
      <c r="H177" s="188">
        <v>1</v>
      </c>
      <c r="I177" s="189"/>
      <c r="J177" s="190">
        <f t="shared" si="20"/>
        <v>0</v>
      </c>
      <c r="K177" s="191"/>
      <c r="L177" s="36"/>
      <c r="M177" s="192" t="s">
        <v>1</v>
      </c>
      <c r="N177" s="193" t="s">
        <v>43</v>
      </c>
      <c r="O177" s="68"/>
      <c r="P177" s="194">
        <f t="shared" si="21"/>
        <v>0</v>
      </c>
      <c r="Q177" s="194">
        <v>0</v>
      </c>
      <c r="R177" s="194">
        <f t="shared" si="22"/>
        <v>0</v>
      </c>
      <c r="S177" s="194">
        <v>0</v>
      </c>
      <c r="T177" s="195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293</v>
      </c>
      <c r="AT177" s="196" t="s">
        <v>172</v>
      </c>
      <c r="AU177" s="196" t="s">
        <v>88</v>
      </c>
      <c r="AY177" s="14" t="s">
        <v>170</v>
      </c>
      <c r="BE177" s="197">
        <f t="shared" si="24"/>
        <v>0</v>
      </c>
      <c r="BF177" s="197">
        <f t="shared" si="25"/>
        <v>0</v>
      </c>
      <c r="BG177" s="197">
        <f t="shared" si="26"/>
        <v>0</v>
      </c>
      <c r="BH177" s="197">
        <f t="shared" si="27"/>
        <v>0</v>
      </c>
      <c r="BI177" s="197">
        <f t="shared" si="28"/>
        <v>0</v>
      </c>
      <c r="BJ177" s="14" t="s">
        <v>86</v>
      </c>
      <c r="BK177" s="197">
        <f t="shared" si="29"/>
        <v>0</v>
      </c>
      <c r="BL177" s="14" t="s">
        <v>293</v>
      </c>
      <c r="BM177" s="196" t="s">
        <v>757</v>
      </c>
    </row>
    <row r="178" spans="1:65" s="2" customFormat="1" ht="14.45" customHeight="1">
      <c r="A178" s="31"/>
      <c r="B178" s="32"/>
      <c r="C178" s="184" t="s">
        <v>758</v>
      </c>
      <c r="D178" s="184" t="s">
        <v>172</v>
      </c>
      <c r="E178" s="185" t="s">
        <v>312</v>
      </c>
      <c r="F178" s="186" t="s">
        <v>313</v>
      </c>
      <c r="G178" s="187" t="s">
        <v>264</v>
      </c>
      <c r="H178" s="188">
        <v>1</v>
      </c>
      <c r="I178" s="189"/>
      <c r="J178" s="190">
        <f t="shared" si="20"/>
        <v>0</v>
      </c>
      <c r="K178" s="191"/>
      <c r="L178" s="36"/>
      <c r="M178" s="209" t="s">
        <v>1</v>
      </c>
      <c r="N178" s="210" t="s">
        <v>43</v>
      </c>
      <c r="O178" s="211"/>
      <c r="P178" s="212">
        <f t="shared" si="21"/>
        <v>0</v>
      </c>
      <c r="Q178" s="212">
        <v>0</v>
      </c>
      <c r="R178" s="212">
        <f t="shared" si="22"/>
        <v>0</v>
      </c>
      <c r="S178" s="212">
        <v>0</v>
      </c>
      <c r="T178" s="213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293</v>
      </c>
      <c r="AT178" s="196" t="s">
        <v>172</v>
      </c>
      <c r="AU178" s="196" t="s">
        <v>88</v>
      </c>
      <c r="AY178" s="14" t="s">
        <v>170</v>
      </c>
      <c r="BE178" s="197">
        <f t="shared" si="24"/>
        <v>0</v>
      </c>
      <c r="BF178" s="197">
        <f t="shared" si="25"/>
        <v>0</v>
      </c>
      <c r="BG178" s="197">
        <f t="shared" si="26"/>
        <v>0</v>
      </c>
      <c r="BH178" s="197">
        <f t="shared" si="27"/>
        <v>0</v>
      </c>
      <c r="BI178" s="197">
        <f t="shared" si="28"/>
        <v>0</v>
      </c>
      <c r="BJ178" s="14" t="s">
        <v>86</v>
      </c>
      <c r="BK178" s="197">
        <f t="shared" si="29"/>
        <v>0</v>
      </c>
      <c r="BL178" s="14" t="s">
        <v>293</v>
      </c>
      <c r="BM178" s="196" t="s">
        <v>759</v>
      </c>
    </row>
    <row r="179" spans="1:65" s="2" customFormat="1" ht="6.95" customHeight="1">
      <c r="A179" s="3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36"/>
      <c r="M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sheetProtection algorithmName="SHA-512" hashValue="aYonkNuhGlqXLPbAlrtFeY9YFEXkNBh0ZIftNLACxg5gWPUs/8u2Kp9z8vIR0Eahr9KgVIdMv+nQbV24E3MP6A==" saltValue="Qg7wOHTphzQddS8QM9ZH41yS0BQi1d/yyUyMfGGTL23GeFoO0ItSWSZk5/UQmNAwptRiEphSrhaNZCvoSarAww==" spinCount="100000" sheet="1" objects="1" scenarios="1" formatColumns="0" formatRows="0" autoFilter="0"/>
  <autoFilter ref="C122:K17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103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760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ROUND((SUM(BE124:BE191)),  2)</f>
        <v>0</v>
      </c>
      <c r="G33" s="31"/>
      <c r="H33" s="31"/>
      <c r="I33" s="121">
        <v>0.21</v>
      </c>
      <c r="J33" s="120">
        <f>ROUND(((SUM(BE124:BE191))*I33),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ROUND((SUM(BF124:BF191)),  2)</f>
        <v>0</v>
      </c>
      <c r="G34" s="31"/>
      <c r="H34" s="31"/>
      <c r="I34" s="121">
        <v>0.15</v>
      </c>
      <c r="J34" s="120">
        <f>ROUND(((SUM(BF124:BF191))*I34),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ROUND((SUM(BG124:BG191)),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ROUND((SUM(BH124:BH191)),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ROUND((SUM(BI124:BI191)),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03b - Veřejné osvětlení - IV.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145</v>
      </c>
      <c r="E97" s="147"/>
      <c r="F97" s="147"/>
      <c r="G97" s="147"/>
      <c r="H97" s="147"/>
      <c r="I97" s="147"/>
      <c r="J97" s="148">
        <f>J125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147</v>
      </c>
      <c r="E98" s="153"/>
      <c r="F98" s="153"/>
      <c r="G98" s="153"/>
      <c r="H98" s="153"/>
      <c r="I98" s="153"/>
      <c r="J98" s="154">
        <f>J126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761</v>
      </c>
      <c r="E99" s="153"/>
      <c r="F99" s="153"/>
      <c r="G99" s="153"/>
      <c r="H99" s="153"/>
      <c r="I99" s="153"/>
      <c r="J99" s="154">
        <f>J128</f>
        <v>0</v>
      </c>
      <c r="K99" s="151"/>
      <c r="L99" s="155"/>
    </row>
    <row r="100" spans="1:31" s="9" customFormat="1" ht="24.95" customHeight="1">
      <c r="B100" s="144"/>
      <c r="C100" s="145"/>
      <c r="D100" s="146" t="s">
        <v>618</v>
      </c>
      <c r="E100" s="147"/>
      <c r="F100" s="147"/>
      <c r="G100" s="147"/>
      <c r="H100" s="147"/>
      <c r="I100" s="147"/>
      <c r="J100" s="148">
        <f>J131</f>
        <v>0</v>
      </c>
      <c r="K100" s="145"/>
      <c r="L100" s="149"/>
    </row>
    <row r="101" spans="1:31" s="10" customFormat="1" ht="19.899999999999999" customHeight="1">
      <c r="B101" s="150"/>
      <c r="C101" s="151"/>
      <c r="D101" s="152" t="s">
        <v>619</v>
      </c>
      <c r="E101" s="153"/>
      <c r="F101" s="153"/>
      <c r="G101" s="153"/>
      <c r="H101" s="153"/>
      <c r="I101" s="153"/>
      <c r="J101" s="154">
        <f>J132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620</v>
      </c>
      <c r="E102" s="153"/>
      <c r="F102" s="153"/>
      <c r="G102" s="153"/>
      <c r="H102" s="153"/>
      <c r="I102" s="153"/>
      <c r="J102" s="154">
        <f>J171</f>
        <v>0</v>
      </c>
      <c r="K102" s="151"/>
      <c r="L102" s="155"/>
    </row>
    <row r="103" spans="1:31" s="9" customFormat="1" ht="24.95" customHeight="1">
      <c r="B103" s="144"/>
      <c r="C103" s="145"/>
      <c r="D103" s="146" t="s">
        <v>153</v>
      </c>
      <c r="E103" s="147"/>
      <c r="F103" s="147"/>
      <c r="G103" s="147"/>
      <c r="H103" s="147"/>
      <c r="I103" s="147"/>
      <c r="J103" s="148">
        <f>J182</f>
        <v>0</v>
      </c>
      <c r="K103" s="145"/>
      <c r="L103" s="149"/>
    </row>
    <row r="104" spans="1:31" s="10" customFormat="1" ht="19.899999999999999" customHeight="1">
      <c r="B104" s="150"/>
      <c r="C104" s="151"/>
      <c r="D104" s="152" t="s">
        <v>154</v>
      </c>
      <c r="E104" s="153"/>
      <c r="F104" s="153"/>
      <c r="G104" s="153"/>
      <c r="H104" s="153"/>
      <c r="I104" s="153"/>
      <c r="J104" s="154">
        <f>J183</f>
        <v>0</v>
      </c>
      <c r="K104" s="151"/>
      <c r="L104" s="155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155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62" t="str">
        <f>E7</f>
        <v>Revitalizace sídliště Šumavská - Pod Vodojemem - III. a IV. Etapa</v>
      </c>
      <c r="F114" s="263"/>
      <c r="G114" s="263"/>
      <c r="H114" s="26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138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18" t="str">
        <f>E9</f>
        <v>03b - Veřejné osvětlení - IV. etapa</v>
      </c>
      <c r="F116" s="264"/>
      <c r="G116" s="264"/>
      <c r="H116" s="264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 xml:space="preserve"> </v>
      </c>
      <c r="G118" s="33"/>
      <c r="H118" s="33"/>
      <c r="I118" s="26" t="s">
        <v>22</v>
      </c>
      <c r="J118" s="63" t="str">
        <f>IF(J12="","",J12)</f>
        <v>2. 11. 2021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E15</f>
        <v>město Horažďovice</v>
      </c>
      <c r="G120" s="33"/>
      <c r="H120" s="33"/>
      <c r="I120" s="26" t="s">
        <v>32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30</v>
      </c>
      <c r="D121" s="33"/>
      <c r="E121" s="33"/>
      <c r="F121" s="24" t="str">
        <f>IF(E18="","",E18)</f>
        <v>Vyplň údaj</v>
      </c>
      <c r="G121" s="33"/>
      <c r="H121" s="33"/>
      <c r="I121" s="26" t="s">
        <v>35</v>
      </c>
      <c r="J121" s="29" t="str">
        <f>E24</f>
        <v>Pavel Matoušek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56"/>
      <c r="B123" s="157"/>
      <c r="C123" s="158" t="s">
        <v>156</v>
      </c>
      <c r="D123" s="159" t="s">
        <v>63</v>
      </c>
      <c r="E123" s="159" t="s">
        <v>59</v>
      </c>
      <c r="F123" s="159" t="s">
        <v>60</v>
      </c>
      <c r="G123" s="159" t="s">
        <v>157</v>
      </c>
      <c r="H123" s="159" t="s">
        <v>158</v>
      </c>
      <c r="I123" s="159" t="s">
        <v>159</v>
      </c>
      <c r="J123" s="160" t="s">
        <v>142</v>
      </c>
      <c r="K123" s="161" t="s">
        <v>160</v>
      </c>
      <c r="L123" s="162"/>
      <c r="M123" s="72" t="s">
        <v>1</v>
      </c>
      <c r="N123" s="73" t="s">
        <v>42</v>
      </c>
      <c r="O123" s="73" t="s">
        <v>161</v>
      </c>
      <c r="P123" s="73" t="s">
        <v>162</v>
      </c>
      <c r="Q123" s="73" t="s">
        <v>163</v>
      </c>
      <c r="R123" s="73" t="s">
        <v>164</v>
      </c>
      <c r="S123" s="73" t="s">
        <v>165</v>
      </c>
      <c r="T123" s="74" t="s">
        <v>166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pans="1:65" s="2" customFormat="1" ht="22.9" customHeight="1">
      <c r="A124" s="31"/>
      <c r="B124" s="32"/>
      <c r="C124" s="79" t="s">
        <v>167</v>
      </c>
      <c r="D124" s="33"/>
      <c r="E124" s="33"/>
      <c r="F124" s="33"/>
      <c r="G124" s="33"/>
      <c r="H124" s="33"/>
      <c r="I124" s="33"/>
      <c r="J124" s="163">
        <f>BK124</f>
        <v>0</v>
      </c>
      <c r="K124" s="33"/>
      <c r="L124" s="36"/>
      <c r="M124" s="75"/>
      <c r="N124" s="164"/>
      <c r="O124" s="76"/>
      <c r="P124" s="165">
        <f>P125+P131+P182</f>
        <v>0</v>
      </c>
      <c r="Q124" s="76"/>
      <c r="R124" s="165">
        <f>R125+R131+R182</f>
        <v>92.716915</v>
      </c>
      <c r="S124" s="76"/>
      <c r="T124" s="166">
        <f>T125+T131+T182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77</v>
      </c>
      <c r="AU124" s="14" t="s">
        <v>144</v>
      </c>
      <c r="BK124" s="167">
        <f>BK125+BK131+BK182</f>
        <v>0</v>
      </c>
    </row>
    <row r="125" spans="1:65" s="12" customFormat="1" ht="25.9" customHeight="1">
      <c r="B125" s="168"/>
      <c r="C125" s="169"/>
      <c r="D125" s="170" t="s">
        <v>77</v>
      </c>
      <c r="E125" s="171" t="s">
        <v>168</v>
      </c>
      <c r="F125" s="171" t="s">
        <v>169</v>
      </c>
      <c r="G125" s="169"/>
      <c r="H125" s="169"/>
      <c r="I125" s="172"/>
      <c r="J125" s="173">
        <f>BK125</f>
        <v>0</v>
      </c>
      <c r="K125" s="169"/>
      <c r="L125" s="174"/>
      <c r="M125" s="175"/>
      <c r="N125" s="176"/>
      <c r="O125" s="176"/>
      <c r="P125" s="177">
        <f>P126+P128</f>
        <v>0</v>
      </c>
      <c r="Q125" s="176"/>
      <c r="R125" s="177">
        <f>R126+R128</f>
        <v>33.680769999999995</v>
      </c>
      <c r="S125" s="176"/>
      <c r="T125" s="178">
        <f>T126+T128</f>
        <v>0</v>
      </c>
      <c r="AR125" s="179" t="s">
        <v>86</v>
      </c>
      <c r="AT125" s="180" t="s">
        <v>77</v>
      </c>
      <c r="AU125" s="180" t="s">
        <v>78</v>
      </c>
      <c r="AY125" s="179" t="s">
        <v>170</v>
      </c>
      <c r="BK125" s="181">
        <f>BK126+BK128</f>
        <v>0</v>
      </c>
    </row>
    <row r="126" spans="1:65" s="12" customFormat="1" ht="22.9" customHeight="1">
      <c r="B126" s="168"/>
      <c r="C126" s="169"/>
      <c r="D126" s="170" t="s">
        <v>77</v>
      </c>
      <c r="E126" s="182" t="s">
        <v>88</v>
      </c>
      <c r="F126" s="182" t="s">
        <v>198</v>
      </c>
      <c r="G126" s="169"/>
      <c r="H126" s="169"/>
      <c r="I126" s="172"/>
      <c r="J126" s="183">
        <f>BK126</f>
        <v>0</v>
      </c>
      <c r="K126" s="169"/>
      <c r="L126" s="174"/>
      <c r="M126" s="175"/>
      <c r="N126" s="176"/>
      <c r="O126" s="176"/>
      <c r="P126" s="177">
        <f>P127</f>
        <v>0</v>
      </c>
      <c r="Q126" s="176"/>
      <c r="R126" s="177">
        <f>R127</f>
        <v>32.716929999999998</v>
      </c>
      <c r="S126" s="176"/>
      <c r="T126" s="178">
        <f>T127</f>
        <v>0</v>
      </c>
      <c r="AR126" s="179" t="s">
        <v>86</v>
      </c>
      <c r="AT126" s="180" t="s">
        <v>77</v>
      </c>
      <c r="AU126" s="180" t="s">
        <v>86</v>
      </c>
      <c r="AY126" s="179" t="s">
        <v>170</v>
      </c>
      <c r="BK126" s="181">
        <f>BK127</f>
        <v>0</v>
      </c>
    </row>
    <row r="127" spans="1:65" s="2" customFormat="1" ht="14.45" customHeight="1">
      <c r="A127" s="31"/>
      <c r="B127" s="32"/>
      <c r="C127" s="184" t="s">
        <v>86</v>
      </c>
      <c r="D127" s="184" t="s">
        <v>172</v>
      </c>
      <c r="E127" s="185" t="s">
        <v>621</v>
      </c>
      <c r="F127" s="186" t="s">
        <v>622</v>
      </c>
      <c r="G127" s="187" t="s">
        <v>175</v>
      </c>
      <c r="H127" s="188">
        <v>14.5</v>
      </c>
      <c r="I127" s="189"/>
      <c r="J127" s="190">
        <f>ROUND(I127*H127,2)</f>
        <v>0</v>
      </c>
      <c r="K127" s="191"/>
      <c r="L127" s="36"/>
      <c r="M127" s="192" t="s">
        <v>1</v>
      </c>
      <c r="N127" s="193" t="s">
        <v>43</v>
      </c>
      <c r="O127" s="68"/>
      <c r="P127" s="194">
        <f>O127*H127</f>
        <v>0</v>
      </c>
      <c r="Q127" s="194">
        <v>2.2563399999999998</v>
      </c>
      <c r="R127" s="194">
        <f>Q127*H127</f>
        <v>32.716929999999998</v>
      </c>
      <c r="S127" s="194">
        <v>0</v>
      </c>
      <c r="T127" s="19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591</v>
      </c>
      <c r="AT127" s="196" t="s">
        <v>172</v>
      </c>
      <c r="AU127" s="196" t="s">
        <v>88</v>
      </c>
      <c r="AY127" s="14" t="s">
        <v>170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4" t="s">
        <v>86</v>
      </c>
      <c r="BK127" s="197">
        <f>ROUND(I127*H127,2)</f>
        <v>0</v>
      </c>
      <c r="BL127" s="14" t="s">
        <v>591</v>
      </c>
      <c r="BM127" s="196" t="s">
        <v>762</v>
      </c>
    </row>
    <row r="128" spans="1:65" s="12" customFormat="1" ht="22.9" customHeight="1">
      <c r="B128" s="168"/>
      <c r="C128" s="169"/>
      <c r="D128" s="170" t="s">
        <v>77</v>
      </c>
      <c r="E128" s="182" t="s">
        <v>204</v>
      </c>
      <c r="F128" s="182" t="s">
        <v>763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SUM(P129:P130)</f>
        <v>0</v>
      </c>
      <c r="Q128" s="176"/>
      <c r="R128" s="177">
        <f>SUM(R129:R130)</f>
        <v>0.96384000000000003</v>
      </c>
      <c r="S128" s="176"/>
      <c r="T128" s="178">
        <f>SUM(T129:T130)</f>
        <v>0</v>
      </c>
      <c r="AR128" s="179" t="s">
        <v>86</v>
      </c>
      <c r="AT128" s="180" t="s">
        <v>77</v>
      </c>
      <c r="AU128" s="180" t="s">
        <v>86</v>
      </c>
      <c r="AY128" s="179" t="s">
        <v>170</v>
      </c>
      <c r="BK128" s="181">
        <f>SUM(BK129:BK130)</f>
        <v>0</v>
      </c>
    </row>
    <row r="129" spans="1:65" s="2" customFormat="1" ht="24.2" customHeight="1">
      <c r="A129" s="31"/>
      <c r="B129" s="32"/>
      <c r="C129" s="184" t="s">
        <v>88</v>
      </c>
      <c r="D129" s="184" t="s">
        <v>172</v>
      </c>
      <c r="E129" s="185" t="s">
        <v>764</v>
      </c>
      <c r="F129" s="186" t="s">
        <v>765</v>
      </c>
      <c r="G129" s="187" t="s">
        <v>217</v>
      </c>
      <c r="H129" s="188">
        <v>64</v>
      </c>
      <c r="I129" s="189"/>
      <c r="J129" s="190">
        <f>ROUND(I129*H129,2)</f>
        <v>0</v>
      </c>
      <c r="K129" s="191"/>
      <c r="L129" s="36"/>
      <c r="M129" s="192" t="s">
        <v>1</v>
      </c>
      <c r="N129" s="193" t="s">
        <v>43</v>
      </c>
      <c r="O129" s="68"/>
      <c r="P129" s="194">
        <f>O129*H129</f>
        <v>0</v>
      </c>
      <c r="Q129" s="194">
        <v>7.26E-3</v>
      </c>
      <c r="R129" s="194">
        <f>Q129*H129</f>
        <v>0.46464</v>
      </c>
      <c r="S129" s="194">
        <v>0</v>
      </c>
      <c r="T129" s="19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4" t="s">
        <v>86</v>
      </c>
      <c r="BK129" s="197">
        <f>ROUND(I129*H129,2)</f>
        <v>0</v>
      </c>
      <c r="BL129" s="14" t="s">
        <v>176</v>
      </c>
      <c r="BM129" s="196" t="s">
        <v>766</v>
      </c>
    </row>
    <row r="130" spans="1:65" s="2" customFormat="1" ht="14.45" customHeight="1">
      <c r="A130" s="31"/>
      <c r="B130" s="32"/>
      <c r="C130" s="198" t="s">
        <v>181</v>
      </c>
      <c r="D130" s="198" t="s">
        <v>210</v>
      </c>
      <c r="E130" s="199" t="s">
        <v>767</v>
      </c>
      <c r="F130" s="200" t="s">
        <v>768</v>
      </c>
      <c r="G130" s="201" t="s">
        <v>207</v>
      </c>
      <c r="H130" s="202">
        <v>32</v>
      </c>
      <c r="I130" s="203"/>
      <c r="J130" s="204">
        <f>ROUND(I130*H130,2)</f>
        <v>0</v>
      </c>
      <c r="K130" s="205"/>
      <c r="L130" s="206"/>
      <c r="M130" s="207" t="s">
        <v>1</v>
      </c>
      <c r="N130" s="208" t="s">
        <v>43</v>
      </c>
      <c r="O130" s="68"/>
      <c r="P130" s="194">
        <f>O130*H130</f>
        <v>0</v>
      </c>
      <c r="Q130" s="194">
        <v>1.5599999999999999E-2</v>
      </c>
      <c r="R130" s="194">
        <f>Q130*H130</f>
        <v>0.49919999999999998</v>
      </c>
      <c r="S130" s="194">
        <v>0</v>
      </c>
      <c r="T130" s="19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204</v>
      </c>
      <c r="AT130" s="196" t="s">
        <v>210</v>
      </c>
      <c r="AU130" s="196" t="s">
        <v>88</v>
      </c>
      <c r="AY130" s="14" t="s">
        <v>170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4" t="s">
        <v>86</v>
      </c>
      <c r="BK130" s="197">
        <f>ROUND(I130*H130,2)</f>
        <v>0</v>
      </c>
      <c r="BL130" s="14" t="s">
        <v>176</v>
      </c>
      <c r="BM130" s="196" t="s">
        <v>769</v>
      </c>
    </row>
    <row r="131" spans="1:65" s="12" customFormat="1" ht="25.9" customHeight="1">
      <c r="B131" s="168"/>
      <c r="C131" s="169"/>
      <c r="D131" s="170" t="s">
        <v>77</v>
      </c>
      <c r="E131" s="171" t="s">
        <v>210</v>
      </c>
      <c r="F131" s="171" t="s">
        <v>627</v>
      </c>
      <c r="G131" s="169"/>
      <c r="H131" s="169"/>
      <c r="I131" s="172"/>
      <c r="J131" s="173">
        <f>BK131</f>
        <v>0</v>
      </c>
      <c r="K131" s="169"/>
      <c r="L131" s="174"/>
      <c r="M131" s="175"/>
      <c r="N131" s="176"/>
      <c r="O131" s="176"/>
      <c r="P131" s="177">
        <f>P132+P171</f>
        <v>0</v>
      </c>
      <c r="Q131" s="176"/>
      <c r="R131" s="177">
        <f>R132+R171</f>
        <v>59.036144999999998</v>
      </c>
      <c r="S131" s="176"/>
      <c r="T131" s="178">
        <f>T132+T171</f>
        <v>0</v>
      </c>
      <c r="AR131" s="179" t="s">
        <v>181</v>
      </c>
      <c r="AT131" s="180" t="s">
        <v>77</v>
      </c>
      <c r="AU131" s="180" t="s">
        <v>78</v>
      </c>
      <c r="AY131" s="179" t="s">
        <v>170</v>
      </c>
      <c r="BK131" s="181">
        <f>BK132+BK171</f>
        <v>0</v>
      </c>
    </row>
    <row r="132" spans="1:65" s="12" customFormat="1" ht="22.9" customHeight="1">
      <c r="B132" s="168"/>
      <c r="C132" s="169"/>
      <c r="D132" s="170" t="s">
        <v>77</v>
      </c>
      <c r="E132" s="182" t="s">
        <v>628</v>
      </c>
      <c r="F132" s="182" t="s">
        <v>629</v>
      </c>
      <c r="G132" s="169"/>
      <c r="H132" s="169"/>
      <c r="I132" s="172"/>
      <c r="J132" s="183">
        <f>BK132</f>
        <v>0</v>
      </c>
      <c r="K132" s="169"/>
      <c r="L132" s="174"/>
      <c r="M132" s="175"/>
      <c r="N132" s="176"/>
      <c r="O132" s="176"/>
      <c r="P132" s="177">
        <f>SUM(P133:P170)</f>
        <v>0</v>
      </c>
      <c r="Q132" s="176"/>
      <c r="R132" s="177">
        <f>SUM(R133:R170)</f>
        <v>2.4443450000000002</v>
      </c>
      <c r="S132" s="176"/>
      <c r="T132" s="178">
        <f>SUM(T133:T170)</f>
        <v>0</v>
      </c>
      <c r="AR132" s="179" t="s">
        <v>181</v>
      </c>
      <c r="AT132" s="180" t="s">
        <v>77</v>
      </c>
      <c r="AU132" s="180" t="s">
        <v>86</v>
      </c>
      <c r="AY132" s="179" t="s">
        <v>170</v>
      </c>
      <c r="BK132" s="181">
        <f>SUM(BK133:BK170)</f>
        <v>0</v>
      </c>
    </row>
    <row r="133" spans="1:65" s="2" customFormat="1" ht="14.45" customHeight="1">
      <c r="A133" s="31"/>
      <c r="B133" s="32"/>
      <c r="C133" s="184" t="s">
        <v>176</v>
      </c>
      <c r="D133" s="184" t="s">
        <v>172</v>
      </c>
      <c r="E133" s="185" t="s">
        <v>630</v>
      </c>
      <c r="F133" s="186" t="s">
        <v>631</v>
      </c>
      <c r="G133" s="187" t="s">
        <v>217</v>
      </c>
      <c r="H133" s="188">
        <v>595</v>
      </c>
      <c r="I133" s="189"/>
      <c r="J133" s="190">
        <f t="shared" ref="J133:J170" si="0">ROUND(I133*H133,2)</f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ref="P133:P170" si="1">O133*H133</f>
        <v>0</v>
      </c>
      <c r="Q133" s="194">
        <v>0</v>
      </c>
      <c r="R133" s="194">
        <f t="shared" ref="R133:R170" si="2">Q133*H133</f>
        <v>0</v>
      </c>
      <c r="S133" s="194">
        <v>0</v>
      </c>
      <c r="T133" s="195">
        <f t="shared" ref="T133:T170" si="3"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591</v>
      </c>
      <c r="AT133" s="196" t="s">
        <v>172</v>
      </c>
      <c r="AU133" s="196" t="s">
        <v>88</v>
      </c>
      <c r="AY133" s="14" t="s">
        <v>170</v>
      </c>
      <c r="BE133" s="197">
        <f t="shared" ref="BE133:BE170" si="4">IF(N133="základní",J133,0)</f>
        <v>0</v>
      </c>
      <c r="BF133" s="197">
        <f t="shared" ref="BF133:BF170" si="5">IF(N133="snížená",J133,0)</f>
        <v>0</v>
      </c>
      <c r="BG133" s="197">
        <f t="shared" ref="BG133:BG170" si="6">IF(N133="zákl. přenesená",J133,0)</f>
        <v>0</v>
      </c>
      <c r="BH133" s="197">
        <f t="shared" ref="BH133:BH170" si="7">IF(N133="sníž. přenesená",J133,0)</f>
        <v>0</v>
      </c>
      <c r="BI133" s="197">
        <f t="shared" ref="BI133:BI170" si="8">IF(N133="nulová",J133,0)</f>
        <v>0</v>
      </c>
      <c r="BJ133" s="14" t="s">
        <v>86</v>
      </c>
      <c r="BK133" s="197">
        <f t="shared" ref="BK133:BK170" si="9">ROUND(I133*H133,2)</f>
        <v>0</v>
      </c>
      <c r="BL133" s="14" t="s">
        <v>591</v>
      </c>
      <c r="BM133" s="196" t="s">
        <v>770</v>
      </c>
    </row>
    <row r="134" spans="1:65" s="2" customFormat="1" ht="14.45" customHeight="1">
      <c r="A134" s="31"/>
      <c r="B134" s="32"/>
      <c r="C134" s="198" t="s">
        <v>188</v>
      </c>
      <c r="D134" s="198" t="s">
        <v>210</v>
      </c>
      <c r="E134" s="199" t="s">
        <v>633</v>
      </c>
      <c r="F134" s="200" t="s">
        <v>634</v>
      </c>
      <c r="G134" s="201" t="s">
        <v>217</v>
      </c>
      <c r="H134" s="202">
        <v>595</v>
      </c>
      <c r="I134" s="203"/>
      <c r="J134" s="204">
        <f t="shared" si="0"/>
        <v>0</v>
      </c>
      <c r="K134" s="205"/>
      <c r="L134" s="206"/>
      <c r="M134" s="207" t="s">
        <v>1</v>
      </c>
      <c r="N134" s="208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635</v>
      </c>
      <c r="AT134" s="196" t="s">
        <v>210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591</v>
      </c>
      <c r="BM134" s="196" t="s">
        <v>771</v>
      </c>
    </row>
    <row r="135" spans="1:65" s="2" customFormat="1" ht="14.45" customHeight="1">
      <c r="A135" s="31"/>
      <c r="B135" s="32"/>
      <c r="C135" s="184" t="s">
        <v>193</v>
      </c>
      <c r="D135" s="184" t="s">
        <v>172</v>
      </c>
      <c r="E135" s="185" t="s">
        <v>637</v>
      </c>
      <c r="F135" s="186" t="s">
        <v>638</v>
      </c>
      <c r="G135" s="187" t="s">
        <v>639</v>
      </c>
      <c r="H135" s="188">
        <v>0.72499999999999998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591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591</v>
      </c>
      <c r="BM135" s="196" t="s">
        <v>772</v>
      </c>
    </row>
    <row r="136" spans="1:65" s="2" customFormat="1" ht="14.45" customHeight="1">
      <c r="A136" s="31"/>
      <c r="B136" s="32"/>
      <c r="C136" s="198" t="s">
        <v>199</v>
      </c>
      <c r="D136" s="198" t="s">
        <v>210</v>
      </c>
      <c r="E136" s="199" t="s">
        <v>641</v>
      </c>
      <c r="F136" s="200" t="s">
        <v>642</v>
      </c>
      <c r="G136" s="201" t="s">
        <v>217</v>
      </c>
      <c r="H136" s="202">
        <v>725</v>
      </c>
      <c r="I136" s="203"/>
      <c r="J136" s="204">
        <f t="shared" si="0"/>
        <v>0</v>
      </c>
      <c r="K136" s="205"/>
      <c r="L136" s="206"/>
      <c r="M136" s="207" t="s">
        <v>1</v>
      </c>
      <c r="N136" s="208" t="s">
        <v>43</v>
      </c>
      <c r="O136" s="68"/>
      <c r="P136" s="194">
        <f t="shared" si="1"/>
        <v>0</v>
      </c>
      <c r="Q136" s="194">
        <v>6.3400000000000001E-4</v>
      </c>
      <c r="R136" s="194">
        <f t="shared" si="2"/>
        <v>0.45965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643</v>
      </c>
      <c r="AT136" s="196" t="s">
        <v>210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643</v>
      </c>
      <c r="BM136" s="196" t="s">
        <v>773</v>
      </c>
    </row>
    <row r="137" spans="1:65" s="2" customFormat="1" ht="14.45" customHeight="1">
      <c r="A137" s="31"/>
      <c r="B137" s="32"/>
      <c r="C137" s="198" t="s">
        <v>204</v>
      </c>
      <c r="D137" s="198" t="s">
        <v>210</v>
      </c>
      <c r="E137" s="199" t="s">
        <v>645</v>
      </c>
      <c r="F137" s="200" t="s">
        <v>646</v>
      </c>
      <c r="G137" s="201" t="s">
        <v>217</v>
      </c>
      <c r="H137" s="202">
        <v>215</v>
      </c>
      <c r="I137" s="203"/>
      <c r="J137" s="204">
        <f t="shared" si="0"/>
        <v>0</v>
      </c>
      <c r="K137" s="205"/>
      <c r="L137" s="206"/>
      <c r="M137" s="207" t="s">
        <v>1</v>
      </c>
      <c r="N137" s="208" t="s">
        <v>43</v>
      </c>
      <c r="O137" s="68"/>
      <c r="P137" s="194">
        <f t="shared" si="1"/>
        <v>0</v>
      </c>
      <c r="Q137" s="194">
        <v>1.17E-4</v>
      </c>
      <c r="R137" s="194">
        <f t="shared" si="2"/>
        <v>2.5155E-2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643</v>
      </c>
      <c r="AT137" s="196" t="s">
        <v>210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643</v>
      </c>
      <c r="BM137" s="196" t="s">
        <v>774</v>
      </c>
    </row>
    <row r="138" spans="1:65" s="2" customFormat="1" ht="24.2" customHeight="1">
      <c r="A138" s="31"/>
      <c r="B138" s="32"/>
      <c r="C138" s="184" t="s">
        <v>209</v>
      </c>
      <c r="D138" s="184" t="s">
        <v>172</v>
      </c>
      <c r="E138" s="185" t="s">
        <v>648</v>
      </c>
      <c r="F138" s="186" t="s">
        <v>649</v>
      </c>
      <c r="G138" s="187" t="s">
        <v>207</v>
      </c>
      <c r="H138" s="188">
        <v>17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591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591</v>
      </c>
      <c r="BM138" s="196" t="s">
        <v>775</v>
      </c>
    </row>
    <row r="139" spans="1:65" s="2" customFormat="1" ht="14.45" customHeight="1">
      <c r="A139" s="31"/>
      <c r="B139" s="32"/>
      <c r="C139" s="198" t="s">
        <v>214</v>
      </c>
      <c r="D139" s="198" t="s">
        <v>210</v>
      </c>
      <c r="E139" s="199" t="s">
        <v>651</v>
      </c>
      <c r="F139" s="200" t="s">
        <v>652</v>
      </c>
      <c r="G139" s="201" t="s">
        <v>260</v>
      </c>
      <c r="H139" s="202">
        <v>8</v>
      </c>
      <c r="I139" s="203"/>
      <c r="J139" s="204">
        <f t="shared" si="0"/>
        <v>0</v>
      </c>
      <c r="K139" s="205"/>
      <c r="L139" s="206"/>
      <c r="M139" s="207" t="s">
        <v>1</v>
      </c>
      <c r="N139" s="208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635</v>
      </c>
      <c r="AT139" s="196" t="s">
        <v>210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591</v>
      </c>
      <c r="BM139" s="196" t="s">
        <v>776</v>
      </c>
    </row>
    <row r="140" spans="1:65" s="2" customFormat="1" ht="14.45" customHeight="1">
      <c r="A140" s="31"/>
      <c r="B140" s="32"/>
      <c r="C140" s="198" t="s">
        <v>219</v>
      </c>
      <c r="D140" s="198" t="s">
        <v>210</v>
      </c>
      <c r="E140" s="199" t="s">
        <v>777</v>
      </c>
      <c r="F140" s="200" t="s">
        <v>778</v>
      </c>
      <c r="G140" s="201" t="s">
        <v>260</v>
      </c>
      <c r="H140" s="202">
        <v>9</v>
      </c>
      <c r="I140" s="203"/>
      <c r="J140" s="204">
        <f t="shared" si="0"/>
        <v>0</v>
      </c>
      <c r="K140" s="205"/>
      <c r="L140" s="206"/>
      <c r="M140" s="207" t="s">
        <v>1</v>
      </c>
      <c r="N140" s="208" t="s">
        <v>43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635</v>
      </c>
      <c r="AT140" s="196" t="s">
        <v>210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591</v>
      </c>
      <c r="BM140" s="196" t="s">
        <v>779</v>
      </c>
    </row>
    <row r="141" spans="1:65" s="2" customFormat="1" ht="24.2" customHeight="1">
      <c r="A141" s="31"/>
      <c r="B141" s="32"/>
      <c r="C141" s="198" t="s">
        <v>225</v>
      </c>
      <c r="D141" s="198" t="s">
        <v>210</v>
      </c>
      <c r="E141" s="199" t="s">
        <v>780</v>
      </c>
      <c r="F141" s="200" t="s">
        <v>781</v>
      </c>
      <c r="G141" s="201" t="s">
        <v>207</v>
      </c>
      <c r="H141" s="202">
        <v>9</v>
      </c>
      <c r="I141" s="203"/>
      <c r="J141" s="204">
        <f t="shared" si="0"/>
        <v>0</v>
      </c>
      <c r="K141" s="205"/>
      <c r="L141" s="206"/>
      <c r="M141" s="207" t="s">
        <v>1</v>
      </c>
      <c r="N141" s="208" t="s">
        <v>43</v>
      </c>
      <c r="O141" s="68"/>
      <c r="P141" s="194">
        <f t="shared" si="1"/>
        <v>0</v>
      </c>
      <c r="Q141" s="194">
        <v>9.7000000000000003E-2</v>
      </c>
      <c r="R141" s="194">
        <f t="shared" si="2"/>
        <v>0.873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643</v>
      </c>
      <c r="AT141" s="196" t="s">
        <v>210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643</v>
      </c>
      <c r="BM141" s="196" t="s">
        <v>782</v>
      </c>
    </row>
    <row r="142" spans="1:65" s="2" customFormat="1" ht="24.2" customHeight="1">
      <c r="A142" s="31"/>
      <c r="B142" s="32"/>
      <c r="C142" s="198" t="s">
        <v>229</v>
      </c>
      <c r="D142" s="198" t="s">
        <v>210</v>
      </c>
      <c r="E142" s="199" t="s">
        <v>654</v>
      </c>
      <c r="F142" s="200" t="s">
        <v>655</v>
      </c>
      <c r="G142" s="201" t="s">
        <v>207</v>
      </c>
      <c r="H142" s="202">
        <v>8</v>
      </c>
      <c r="I142" s="203"/>
      <c r="J142" s="204">
        <f t="shared" si="0"/>
        <v>0</v>
      </c>
      <c r="K142" s="205"/>
      <c r="L142" s="206"/>
      <c r="M142" s="207" t="s">
        <v>1</v>
      </c>
      <c r="N142" s="208" t="s">
        <v>43</v>
      </c>
      <c r="O142" s="68"/>
      <c r="P142" s="194">
        <f t="shared" si="1"/>
        <v>0</v>
      </c>
      <c r="Q142" s="194">
        <v>5.1999999999999998E-2</v>
      </c>
      <c r="R142" s="194">
        <f t="shared" si="2"/>
        <v>0.41599999999999998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643</v>
      </c>
      <c r="AT142" s="196" t="s">
        <v>210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643</v>
      </c>
      <c r="BM142" s="196" t="s">
        <v>783</v>
      </c>
    </row>
    <row r="143" spans="1:65" s="2" customFormat="1" ht="24.2" customHeight="1">
      <c r="A143" s="31"/>
      <c r="B143" s="32"/>
      <c r="C143" s="184" t="s">
        <v>233</v>
      </c>
      <c r="D143" s="184" t="s">
        <v>172</v>
      </c>
      <c r="E143" s="185" t="s">
        <v>784</v>
      </c>
      <c r="F143" s="186" t="s">
        <v>785</v>
      </c>
      <c r="G143" s="187" t="s">
        <v>207</v>
      </c>
      <c r="H143" s="188">
        <v>7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591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591</v>
      </c>
      <c r="BM143" s="196" t="s">
        <v>786</v>
      </c>
    </row>
    <row r="144" spans="1:65" s="2" customFormat="1" ht="24.2" customHeight="1">
      <c r="A144" s="31"/>
      <c r="B144" s="32"/>
      <c r="C144" s="198" t="s">
        <v>8</v>
      </c>
      <c r="D144" s="198" t="s">
        <v>210</v>
      </c>
      <c r="E144" s="199" t="s">
        <v>787</v>
      </c>
      <c r="F144" s="200" t="s">
        <v>788</v>
      </c>
      <c r="G144" s="201" t="s">
        <v>207</v>
      </c>
      <c r="H144" s="202">
        <v>7</v>
      </c>
      <c r="I144" s="203"/>
      <c r="J144" s="204">
        <f t="shared" si="0"/>
        <v>0</v>
      </c>
      <c r="K144" s="205"/>
      <c r="L144" s="206"/>
      <c r="M144" s="207" t="s">
        <v>1</v>
      </c>
      <c r="N144" s="208" t="s">
        <v>43</v>
      </c>
      <c r="O144" s="68"/>
      <c r="P144" s="194">
        <f t="shared" si="1"/>
        <v>0</v>
      </c>
      <c r="Q144" s="194">
        <v>5.0000000000000001E-4</v>
      </c>
      <c r="R144" s="194">
        <f t="shared" si="2"/>
        <v>3.5000000000000001E-3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643</v>
      </c>
      <c r="AT144" s="196" t="s">
        <v>210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643</v>
      </c>
      <c r="BM144" s="196" t="s">
        <v>789</v>
      </c>
    </row>
    <row r="145" spans="1:65" s="2" customFormat="1" ht="24.2" customHeight="1">
      <c r="A145" s="31"/>
      <c r="B145" s="32"/>
      <c r="C145" s="184" t="s">
        <v>241</v>
      </c>
      <c r="D145" s="184" t="s">
        <v>172</v>
      </c>
      <c r="E145" s="185" t="s">
        <v>790</v>
      </c>
      <c r="F145" s="186" t="s">
        <v>791</v>
      </c>
      <c r="G145" s="187" t="s">
        <v>207</v>
      </c>
      <c r="H145" s="188">
        <v>2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591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591</v>
      </c>
      <c r="BM145" s="196" t="s">
        <v>792</v>
      </c>
    </row>
    <row r="146" spans="1:65" s="2" customFormat="1" ht="14.45" customHeight="1">
      <c r="A146" s="31"/>
      <c r="B146" s="32"/>
      <c r="C146" s="198" t="s">
        <v>245</v>
      </c>
      <c r="D146" s="198" t="s">
        <v>210</v>
      </c>
      <c r="E146" s="199" t="s">
        <v>793</v>
      </c>
      <c r="F146" s="200" t="s">
        <v>794</v>
      </c>
      <c r="G146" s="201" t="s">
        <v>207</v>
      </c>
      <c r="H146" s="202">
        <v>2</v>
      </c>
      <c r="I146" s="203"/>
      <c r="J146" s="204">
        <f t="shared" si="0"/>
        <v>0</v>
      </c>
      <c r="K146" s="205"/>
      <c r="L146" s="206"/>
      <c r="M146" s="207" t="s">
        <v>1</v>
      </c>
      <c r="N146" s="208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635</v>
      </c>
      <c r="AT146" s="196" t="s">
        <v>210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591</v>
      </c>
      <c r="BM146" s="196" t="s">
        <v>795</v>
      </c>
    </row>
    <row r="147" spans="1:65" s="2" customFormat="1" ht="14.45" customHeight="1">
      <c r="A147" s="31"/>
      <c r="B147" s="32"/>
      <c r="C147" s="184" t="s">
        <v>249</v>
      </c>
      <c r="D147" s="184" t="s">
        <v>172</v>
      </c>
      <c r="E147" s="185" t="s">
        <v>657</v>
      </c>
      <c r="F147" s="186" t="s">
        <v>658</v>
      </c>
      <c r="G147" s="187" t="s">
        <v>207</v>
      </c>
      <c r="H147" s="188">
        <v>2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591</v>
      </c>
      <c r="AT147" s="196" t="s">
        <v>172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591</v>
      </c>
      <c r="BM147" s="196" t="s">
        <v>796</v>
      </c>
    </row>
    <row r="148" spans="1:65" s="2" customFormat="1" ht="14.45" customHeight="1">
      <c r="A148" s="31"/>
      <c r="B148" s="32"/>
      <c r="C148" s="198" t="s">
        <v>253</v>
      </c>
      <c r="D148" s="198" t="s">
        <v>210</v>
      </c>
      <c r="E148" s="199" t="s">
        <v>660</v>
      </c>
      <c r="F148" s="200" t="s">
        <v>661</v>
      </c>
      <c r="G148" s="201" t="s">
        <v>207</v>
      </c>
      <c r="H148" s="202">
        <v>2</v>
      </c>
      <c r="I148" s="203"/>
      <c r="J148" s="204">
        <f t="shared" si="0"/>
        <v>0</v>
      </c>
      <c r="K148" s="205"/>
      <c r="L148" s="206"/>
      <c r="M148" s="207" t="s">
        <v>1</v>
      </c>
      <c r="N148" s="208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635</v>
      </c>
      <c r="AT148" s="196" t="s">
        <v>210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591</v>
      </c>
      <c r="BM148" s="196" t="s">
        <v>797</v>
      </c>
    </row>
    <row r="149" spans="1:65" s="2" customFormat="1" ht="14.45" customHeight="1">
      <c r="A149" s="31"/>
      <c r="B149" s="32"/>
      <c r="C149" s="184" t="s">
        <v>257</v>
      </c>
      <c r="D149" s="184" t="s">
        <v>172</v>
      </c>
      <c r="E149" s="185" t="s">
        <v>663</v>
      </c>
      <c r="F149" s="186" t="s">
        <v>664</v>
      </c>
      <c r="G149" s="187" t="s">
        <v>207</v>
      </c>
      <c r="H149" s="188">
        <v>7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591</v>
      </c>
      <c r="AT149" s="196" t="s">
        <v>172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591</v>
      </c>
      <c r="BM149" s="196" t="s">
        <v>798</v>
      </c>
    </row>
    <row r="150" spans="1:65" s="2" customFormat="1" ht="14.45" customHeight="1">
      <c r="A150" s="31"/>
      <c r="B150" s="32"/>
      <c r="C150" s="198" t="s">
        <v>7</v>
      </c>
      <c r="D150" s="198" t="s">
        <v>210</v>
      </c>
      <c r="E150" s="199" t="s">
        <v>666</v>
      </c>
      <c r="F150" s="200" t="s">
        <v>667</v>
      </c>
      <c r="G150" s="201" t="s">
        <v>207</v>
      </c>
      <c r="H150" s="202">
        <v>7</v>
      </c>
      <c r="I150" s="203"/>
      <c r="J150" s="204">
        <f t="shared" si="0"/>
        <v>0</v>
      </c>
      <c r="K150" s="205"/>
      <c r="L150" s="206"/>
      <c r="M150" s="207" t="s">
        <v>1</v>
      </c>
      <c r="N150" s="208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635</v>
      </c>
      <c r="AT150" s="196" t="s">
        <v>210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591</v>
      </c>
      <c r="BM150" s="196" t="s">
        <v>799</v>
      </c>
    </row>
    <row r="151" spans="1:65" s="2" customFormat="1" ht="14.45" customHeight="1">
      <c r="A151" s="31"/>
      <c r="B151" s="32"/>
      <c r="C151" s="184" t="s">
        <v>268</v>
      </c>
      <c r="D151" s="184" t="s">
        <v>172</v>
      </c>
      <c r="E151" s="185" t="s">
        <v>669</v>
      </c>
      <c r="F151" s="186" t="s">
        <v>670</v>
      </c>
      <c r="G151" s="187" t="s">
        <v>207</v>
      </c>
      <c r="H151" s="188">
        <v>8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43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591</v>
      </c>
      <c r="AT151" s="196" t="s">
        <v>172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591</v>
      </c>
      <c r="BM151" s="196" t="s">
        <v>800</v>
      </c>
    </row>
    <row r="152" spans="1:65" s="2" customFormat="1" ht="14.45" customHeight="1">
      <c r="A152" s="31"/>
      <c r="B152" s="32"/>
      <c r="C152" s="198" t="s">
        <v>272</v>
      </c>
      <c r="D152" s="198" t="s">
        <v>210</v>
      </c>
      <c r="E152" s="199" t="s">
        <v>672</v>
      </c>
      <c r="F152" s="200" t="s">
        <v>673</v>
      </c>
      <c r="G152" s="201" t="s">
        <v>207</v>
      </c>
      <c r="H152" s="202">
        <v>8</v>
      </c>
      <c r="I152" s="203"/>
      <c r="J152" s="204">
        <f t="shared" si="0"/>
        <v>0</v>
      </c>
      <c r="K152" s="205"/>
      <c r="L152" s="206"/>
      <c r="M152" s="207" t="s">
        <v>1</v>
      </c>
      <c r="N152" s="208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635</v>
      </c>
      <c r="AT152" s="196" t="s">
        <v>210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591</v>
      </c>
      <c r="BM152" s="196" t="s">
        <v>801</v>
      </c>
    </row>
    <row r="153" spans="1:65" s="2" customFormat="1" ht="24.2" customHeight="1">
      <c r="A153" s="31"/>
      <c r="B153" s="32"/>
      <c r="C153" s="184" t="s">
        <v>276</v>
      </c>
      <c r="D153" s="184" t="s">
        <v>172</v>
      </c>
      <c r="E153" s="185" t="s">
        <v>675</v>
      </c>
      <c r="F153" s="186" t="s">
        <v>676</v>
      </c>
      <c r="G153" s="187" t="s">
        <v>217</v>
      </c>
      <c r="H153" s="188">
        <v>64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591</v>
      </c>
      <c r="AT153" s="196" t="s">
        <v>172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591</v>
      </c>
      <c r="BM153" s="196" t="s">
        <v>802</v>
      </c>
    </row>
    <row r="154" spans="1:65" s="2" customFormat="1" ht="14.45" customHeight="1">
      <c r="A154" s="31"/>
      <c r="B154" s="32"/>
      <c r="C154" s="198" t="s">
        <v>282</v>
      </c>
      <c r="D154" s="198" t="s">
        <v>210</v>
      </c>
      <c r="E154" s="199" t="s">
        <v>678</v>
      </c>
      <c r="F154" s="200" t="s">
        <v>679</v>
      </c>
      <c r="G154" s="201" t="s">
        <v>680</v>
      </c>
      <c r="H154" s="202">
        <v>40</v>
      </c>
      <c r="I154" s="203"/>
      <c r="J154" s="204">
        <f t="shared" si="0"/>
        <v>0</v>
      </c>
      <c r="K154" s="205"/>
      <c r="L154" s="206"/>
      <c r="M154" s="207" t="s">
        <v>1</v>
      </c>
      <c r="N154" s="208" t="s">
        <v>43</v>
      </c>
      <c r="O154" s="68"/>
      <c r="P154" s="194">
        <f t="shared" si="1"/>
        <v>0</v>
      </c>
      <c r="Q154" s="194">
        <v>1E-3</v>
      </c>
      <c r="R154" s="194">
        <f t="shared" si="2"/>
        <v>0.04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643</v>
      </c>
      <c r="AT154" s="196" t="s">
        <v>210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643</v>
      </c>
      <c r="BM154" s="196" t="s">
        <v>803</v>
      </c>
    </row>
    <row r="155" spans="1:65" s="2" customFormat="1" ht="14.45" customHeight="1">
      <c r="A155" s="31"/>
      <c r="B155" s="32"/>
      <c r="C155" s="198" t="s">
        <v>290</v>
      </c>
      <c r="D155" s="198" t="s">
        <v>210</v>
      </c>
      <c r="E155" s="199" t="s">
        <v>682</v>
      </c>
      <c r="F155" s="200" t="s">
        <v>683</v>
      </c>
      <c r="G155" s="201" t="s">
        <v>207</v>
      </c>
      <c r="H155" s="202">
        <v>17</v>
      </c>
      <c r="I155" s="203"/>
      <c r="J155" s="204">
        <f t="shared" si="0"/>
        <v>0</v>
      </c>
      <c r="K155" s="205"/>
      <c r="L155" s="206"/>
      <c r="M155" s="207" t="s">
        <v>1</v>
      </c>
      <c r="N155" s="208" t="s">
        <v>43</v>
      </c>
      <c r="O155" s="68"/>
      <c r="P155" s="194">
        <f t="shared" si="1"/>
        <v>0</v>
      </c>
      <c r="Q155" s="194">
        <v>1.6000000000000001E-4</v>
      </c>
      <c r="R155" s="194">
        <f t="shared" si="2"/>
        <v>2.7200000000000002E-3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643</v>
      </c>
      <c r="AT155" s="196" t="s">
        <v>210</v>
      </c>
      <c r="AU155" s="196" t="s">
        <v>88</v>
      </c>
      <c r="AY155" s="14" t="s">
        <v>170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86</v>
      </c>
      <c r="BK155" s="197">
        <f t="shared" si="9"/>
        <v>0</v>
      </c>
      <c r="BL155" s="14" t="s">
        <v>643</v>
      </c>
      <c r="BM155" s="196" t="s">
        <v>804</v>
      </c>
    </row>
    <row r="156" spans="1:65" s="2" customFormat="1" ht="24.2" customHeight="1">
      <c r="A156" s="31"/>
      <c r="B156" s="32"/>
      <c r="C156" s="198" t="s">
        <v>295</v>
      </c>
      <c r="D156" s="198" t="s">
        <v>210</v>
      </c>
      <c r="E156" s="199" t="s">
        <v>685</v>
      </c>
      <c r="F156" s="200" t="s">
        <v>686</v>
      </c>
      <c r="G156" s="201" t="s">
        <v>207</v>
      </c>
      <c r="H156" s="202">
        <v>32</v>
      </c>
      <c r="I156" s="203"/>
      <c r="J156" s="204">
        <f t="shared" si="0"/>
        <v>0</v>
      </c>
      <c r="K156" s="205"/>
      <c r="L156" s="206"/>
      <c r="M156" s="207" t="s">
        <v>1</v>
      </c>
      <c r="N156" s="208" t="s">
        <v>43</v>
      </c>
      <c r="O156" s="68"/>
      <c r="P156" s="194">
        <f t="shared" si="1"/>
        <v>0</v>
      </c>
      <c r="Q156" s="194">
        <v>2.5999999999999998E-4</v>
      </c>
      <c r="R156" s="194">
        <f t="shared" si="2"/>
        <v>8.3199999999999993E-3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643</v>
      </c>
      <c r="AT156" s="196" t="s">
        <v>210</v>
      </c>
      <c r="AU156" s="196" t="s">
        <v>88</v>
      </c>
      <c r="AY156" s="14" t="s">
        <v>170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86</v>
      </c>
      <c r="BK156" s="197">
        <f t="shared" si="9"/>
        <v>0</v>
      </c>
      <c r="BL156" s="14" t="s">
        <v>643</v>
      </c>
      <c r="BM156" s="196" t="s">
        <v>805</v>
      </c>
    </row>
    <row r="157" spans="1:65" s="2" customFormat="1" ht="14.45" customHeight="1">
      <c r="A157" s="31"/>
      <c r="B157" s="32"/>
      <c r="C157" s="198" t="s">
        <v>422</v>
      </c>
      <c r="D157" s="198" t="s">
        <v>210</v>
      </c>
      <c r="E157" s="199" t="s">
        <v>688</v>
      </c>
      <c r="F157" s="200" t="s">
        <v>689</v>
      </c>
      <c r="G157" s="201" t="s">
        <v>680</v>
      </c>
      <c r="H157" s="202">
        <v>616</v>
      </c>
      <c r="I157" s="203"/>
      <c r="J157" s="204">
        <f t="shared" si="0"/>
        <v>0</v>
      </c>
      <c r="K157" s="205"/>
      <c r="L157" s="206"/>
      <c r="M157" s="207" t="s">
        <v>1</v>
      </c>
      <c r="N157" s="208" t="s">
        <v>43</v>
      </c>
      <c r="O157" s="68"/>
      <c r="P157" s="194">
        <f t="shared" si="1"/>
        <v>0</v>
      </c>
      <c r="Q157" s="194">
        <v>1E-3</v>
      </c>
      <c r="R157" s="194">
        <f t="shared" si="2"/>
        <v>0.61599999999999999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643</v>
      </c>
      <c r="AT157" s="196" t="s">
        <v>210</v>
      </c>
      <c r="AU157" s="196" t="s">
        <v>88</v>
      </c>
      <c r="AY157" s="14" t="s">
        <v>170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86</v>
      </c>
      <c r="BK157" s="197">
        <f t="shared" si="9"/>
        <v>0</v>
      </c>
      <c r="BL157" s="14" t="s">
        <v>643</v>
      </c>
      <c r="BM157" s="196" t="s">
        <v>806</v>
      </c>
    </row>
    <row r="158" spans="1:65" s="2" customFormat="1" ht="24.2" customHeight="1">
      <c r="A158" s="31"/>
      <c r="B158" s="32"/>
      <c r="C158" s="184" t="s">
        <v>426</v>
      </c>
      <c r="D158" s="184" t="s">
        <v>172</v>
      </c>
      <c r="E158" s="185" t="s">
        <v>691</v>
      </c>
      <c r="F158" s="186" t="s">
        <v>692</v>
      </c>
      <c r="G158" s="187" t="s">
        <v>207</v>
      </c>
      <c r="H158" s="188">
        <v>1</v>
      </c>
      <c r="I158" s="189"/>
      <c r="J158" s="190">
        <f t="shared" si="0"/>
        <v>0</v>
      </c>
      <c r="K158" s="191"/>
      <c r="L158" s="36"/>
      <c r="M158" s="192" t="s">
        <v>1</v>
      </c>
      <c r="N158" s="193" t="s">
        <v>43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591</v>
      </c>
      <c r="AT158" s="196" t="s">
        <v>172</v>
      </c>
      <c r="AU158" s="196" t="s">
        <v>88</v>
      </c>
      <c r="AY158" s="14" t="s">
        <v>170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86</v>
      </c>
      <c r="BK158" s="197">
        <f t="shared" si="9"/>
        <v>0</v>
      </c>
      <c r="BL158" s="14" t="s">
        <v>591</v>
      </c>
      <c r="BM158" s="196" t="s">
        <v>807</v>
      </c>
    </row>
    <row r="159" spans="1:65" s="2" customFormat="1" ht="24.2" customHeight="1">
      <c r="A159" s="31"/>
      <c r="B159" s="32"/>
      <c r="C159" s="184" t="s">
        <v>430</v>
      </c>
      <c r="D159" s="184" t="s">
        <v>172</v>
      </c>
      <c r="E159" s="185" t="s">
        <v>694</v>
      </c>
      <c r="F159" s="186" t="s">
        <v>695</v>
      </c>
      <c r="G159" s="187" t="s">
        <v>207</v>
      </c>
      <c r="H159" s="188">
        <v>1</v>
      </c>
      <c r="I159" s="189"/>
      <c r="J159" s="190">
        <f t="shared" si="0"/>
        <v>0</v>
      </c>
      <c r="K159" s="191"/>
      <c r="L159" s="36"/>
      <c r="M159" s="192" t="s">
        <v>1</v>
      </c>
      <c r="N159" s="193" t="s">
        <v>43</v>
      </c>
      <c r="O159" s="68"/>
      <c r="P159" s="194">
        <f t="shared" si="1"/>
        <v>0</v>
      </c>
      <c r="Q159" s="194">
        <v>0</v>
      </c>
      <c r="R159" s="194">
        <f t="shared" si="2"/>
        <v>0</v>
      </c>
      <c r="S159" s="194">
        <v>0</v>
      </c>
      <c r="T159" s="195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591</v>
      </c>
      <c r="AT159" s="196" t="s">
        <v>172</v>
      </c>
      <c r="AU159" s="196" t="s">
        <v>88</v>
      </c>
      <c r="AY159" s="14" t="s">
        <v>170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86</v>
      </c>
      <c r="BK159" s="197">
        <f t="shared" si="9"/>
        <v>0</v>
      </c>
      <c r="BL159" s="14" t="s">
        <v>591</v>
      </c>
      <c r="BM159" s="196" t="s">
        <v>808</v>
      </c>
    </row>
    <row r="160" spans="1:65" s="2" customFormat="1" ht="24.2" customHeight="1">
      <c r="A160" s="31"/>
      <c r="B160" s="32"/>
      <c r="C160" s="184" t="s">
        <v>434</v>
      </c>
      <c r="D160" s="184" t="s">
        <v>172</v>
      </c>
      <c r="E160" s="185" t="s">
        <v>697</v>
      </c>
      <c r="F160" s="186" t="s">
        <v>698</v>
      </c>
      <c r="G160" s="187" t="s">
        <v>207</v>
      </c>
      <c r="H160" s="188">
        <v>17</v>
      </c>
      <c r="I160" s="189"/>
      <c r="J160" s="190">
        <f t="shared" si="0"/>
        <v>0</v>
      </c>
      <c r="K160" s="191"/>
      <c r="L160" s="36"/>
      <c r="M160" s="192" t="s">
        <v>1</v>
      </c>
      <c r="N160" s="193" t="s">
        <v>43</v>
      </c>
      <c r="O160" s="68"/>
      <c r="P160" s="194">
        <f t="shared" si="1"/>
        <v>0</v>
      </c>
      <c r="Q160" s="194">
        <v>0</v>
      </c>
      <c r="R160" s="194">
        <f t="shared" si="2"/>
        <v>0</v>
      </c>
      <c r="S160" s="194">
        <v>0</v>
      </c>
      <c r="T160" s="195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591</v>
      </c>
      <c r="AT160" s="196" t="s">
        <v>172</v>
      </c>
      <c r="AU160" s="196" t="s">
        <v>88</v>
      </c>
      <c r="AY160" s="14" t="s">
        <v>170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86</v>
      </c>
      <c r="BK160" s="197">
        <f t="shared" si="9"/>
        <v>0</v>
      </c>
      <c r="BL160" s="14" t="s">
        <v>591</v>
      </c>
      <c r="BM160" s="196" t="s">
        <v>809</v>
      </c>
    </row>
    <row r="161" spans="1:65" s="2" customFormat="1" ht="24.2" customHeight="1">
      <c r="A161" s="31"/>
      <c r="B161" s="32"/>
      <c r="C161" s="184" t="s">
        <v>442</v>
      </c>
      <c r="D161" s="184" t="s">
        <v>172</v>
      </c>
      <c r="E161" s="185" t="s">
        <v>700</v>
      </c>
      <c r="F161" s="186" t="s">
        <v>701</v>
      </c>
      <c r="G161" s="187" t="s">
        <v>207</v>
      </c>
      <c r="H161" s="188">
        <v>3</v>
      </c>
      <c r="I161" s="189"/>
      <c r="J161" s="190">
        <f t="shared" si="0"/>
        <v>0</v>
      </c>
      <c r="K161" s="191"/>
      <c r="L161" s="36"/>
      <c r="M161" s="192" t="s">
        <v>1</v>
      </c>
      <c r="N161" s="193" t="s">
        <v>43</v>
      </c>
      <c r="O161" s="68"/>
      <c r="P161" s="194">
        <f t="shared" si="1"/>
        <v>0</v>
      </c>
      <c r="Q161" s="194">
        <v>0</v>
      </c>
      <c r="R161" s="194">
        <f t="shared" si="2"/>
        <v>0</v>
      </c>
      <c r="S161" s="194">
        <v>0</v>
      </c>
      <c r="T161" s="195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591</v>
      </c>
      <c r="AT161" s="196" t="s">
        <v>172</v>
      </c>
      <c r="AU161" s="196" t="s">
        <v>88</v>
      </c>
      <c r="AY161" s="14" t="s">
        <v>170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86</v>
      </c>
      <c r="BK161" s="197">
        <f t="shared" si="9"/>
        <v>0</v>
      </c>
      <c r="BL161" s="14" t="s">
        <v>591</v>
      </c>
      <c r="BM161" s="196" t="s">
        <v>810</v>
      </c>
    </row>
    <row r="162" spans="1:65" s="2" customFormat="1" ht="14.45" customHeight="1">
      <c r="A162" s="31"/>
      <c r="B162" s="32"/>
      <c r="C162" s="198" t="s">
        <v>446</v>
      </c>
      <c r="D162" s="198" t="s">
        <v>210</v>
      </c>
      <c r="E162" s="199" t="s">
        <v>811</v>
      </c>
      <c r="F162" s="200" t="s">
        <v>812</v>
      </c>
      <c r="G162" s="201" t="s">
        <v>207</v>
      </c>
      <c r="H162" s="202">
        <v>2</v>
      </c>
      <c r="I162" s="203"/>
      <c r="J162" s="204">
        <f t="shared" si="0"/>
        <v>0</v>
      </c>
      <c r="K162" s="205"/>
      <c r="L162" s="206"/>
      <c r="M162" s="207" t="s">
        <v>1</v>
      </c>
      <c r="N162" s="208" t="s">
        <v>43</v>
      </c>
      <c r="O162" s="68"/>
      <c r="P162" s="194">
        <f t="shared" si="1"/>
        <v>0</v>
      </c>
      <c r="Q162" s="194">
        <v>0</v>
      </c>
      <c r="R162" s="194">
        <f t="shared" si="2"/>
        <v>0</v>
      </c>
      <c r="S162" s="194">
        <v>0</v>
      </c>
      <c r="T162" s="195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635</v>
      </c>
      <c r="AT162" s="196" t="s">
        <v>210</v>
      </c>
      <c r="AU162" s="196" t="s">
        <v>88</v>
      </c>
      <c r="AY162" s="14" t="s">
        <v>170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4" t="s">
        <v>86</v>
      </c>
      <c r="BK162" s="197">
        <f t="shared" si="9"/>
        <v>0</v>
      </c>
      <c r="BL162" s="14" t="s">
        <v>591</v>
      </c>
      <c r="BM162" s="196" t="s">
        <v>813</v>
      </c>
    </row>
    <row r="163" spans="1:65" s="2" customFormat="1" ht="14.45" customHeight="1">
      <c r="A163" s="31"/>
      <c r="B163" s="32"/>
      <c r="C163" s="184" t="s">
        <v>450</v>
      </c>
      <c r="D163" s="184" t="s">
        <v>172</v>
      </c>
      <c r="E163" s="185" t="s">
        <v>703</v>
      </c>
      <c r="F163" s="186" t="s">
        <v>704</v>
      </c>
      <c r="G163" s="187" t="s">
        <v>207</v>
      </c>
      <c r="H163" s="188">
        <v>12</v>
      </c>
      <c r="I163" s="189"/>
      <c r="J163" s="190">
        <f t="shared" si="0"/>
        <v>0</v>
      </c>
      <c r="K163" s="191"/>
      <c r="L163" s="36"/>
      <c r="M163" s="192" t="s">
        <v>1</v>
      </c>
      <c r="N163" s="193" t="s">
        <v>43</v>
      </c>
      <c r="O163" s="68"/>
      <c r="P163" s="194">
        <f t="shared" si="1"/>
        <v>0</v>
      </c>
      <c r="Q163" s="194">
        <v>0</v>
      </c>
      <c r="R163" s="194">
        <f t="shared" si="2"/>
        <v>0</v>
      </c>
      <c r="S163" s="194">
        <v>0</v>
      </c>
      <c r="T163" s="195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591</v>
      </c>
      <c r="AT163" s="196" t="s">
        <v>172</v>
      </c>
      <c r="AU163" s="196" t="s">
        <v>88</v>
      </c>
      <c r="AY163" s="14" t="s">
        <v>170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4" t="s">
        <v>86</v>
      </c>
      <c r="BK163" s="197">
        <f t="shared" si="9"/>
        <v>0</v>
      </c>
      <c r="BL163" s="14" t="s">
        <v>591</v>
      </c>
      <c r="BM163" s="196" t="s">
        <v>814</v>
      </c>
    </row>
    <row r="164" spans="1:65" s="2" customFormat="1" ht="14.45" customHeight="1">
      <c r="A164" s="31"/>
      <c r="B164" s="32"/>
      <c r="C164" s="184" t="s">
        <v>454</v>
      </c>
      <c r="D164" s="184" t="s">
        <v>172</v>
      </c>
      <c r="E164" s="185" t="s">
        <v>706</v>
      </c>
      <c r="F164" s="186" t="s">
        <v>707</v>
      </c>
      <c r="G164" s="187" t="s">
        <v>207</v>
      </c>
      <c r="H164" s="188">
        <v>12</v>
      </c>
      <c r="I164" s="189"/>
      <c r="J164" s="190">
        <f t="shared" si="0"/>
        <v>0</v>
      </c>
      <c r="K164" s="191"/>
      <c r="L164" s="36"/>
      <c r="M164" s="192" t="s">
        <v>1</v>
      </c>
      <c r="N164" s="193" t="s">
        <v>43</v>
      </c>
      <c r="O164" s="68"/>
      <c r="P164" s="194">
        <f t="shared" si="1"/>
        <v>0</v>
      </c>
      <c r="Q164" s="194">
        <v>0</v>
      </c>
      <c r="R164" s="194">
        <f t="shared" si="2"/>
        <v>0</v>
      </c>
      <c r="S164" s="194">
        <v>0</v>
      </c>
      <c r="T164" s="195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591</v>
      </c>
      <c r="AT164" s="196" t="s">
        <v>172</v>
      </c>
      <c r="AU164" s="196" t="s">
        <v>88</v>
      </c>
      <c r="AY164" s="14" t="s">
        <v>170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4" t="s">
        <v>86</v>
      </c>
      <c r="BK164" s="197">
        <f t="shared" si="9"/>
        <v>0</v>
      </c>
      <c r="BL164" s="14" t="s">
        <v>591</v>
      </c>
      <c r="BM164" s="196" t="s">
        <v>815</v>
      </c>
    </row>
    <row r="165" spans="1:65" s="2" customFormat="1" ht="14.45" customHeight="1">
      <c r="A165" s="31"/>
      <c r="B165" s="32"/>
      <c r="C165" s="184" t="s">
        <v>299</v>
      </c>
      <c r="D165" s="184" t="s">
        <v>172</v>
      </c>
      <c r="E165" s="185" t="s">
        <v>672</v>
      </c>
      <c r="F165" s="186" t="s">
        <v>816</v>
      </c>
      <c r="G165" s="187" t="s">
        <v>207</v>
      </c>
      <c r="H165" s="188">
        <v>11</v>
      </c>
      <c r="I165" s="189"/>
      <c r="J165" s="190">
        <f t="shared" si="0"/>
        <v>0</v>
      </c>
      <c r="K165" s="191"/>
      <c r="L165" s="36"/>
      <c r="M165" s="192" t="s">
        <v>1</v>
      </c>
      <c r="N165" s="193" t="s">
        <v>43</v>
      </c>
      <c r="O165" s="68"/>
      <c r="P165" s="194">
        <f t="shared" si="1"/>
        <v>0</v>
      </c>
      <c r="Q165" s="194">
        <v>0</v>
      </c>
      <c r="R165" s="194">
        <f t="shared" si="2"/>
        <v>0</v>
      </c>
      <c r="S165" s="194">
        <v>0</v>
      </c>
      <c r="T165" s="195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591</v>
      </c>
      <c r="AT165" s="196" t="s">
        <v>172</v>
      </c>
      <c r="AU165" s="196" t="s">
        <v>88</v>
      </c>
      <c r="AY165" s="14" t="s">
        <v>170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4" t="s">
        <v>86</v>
      </c>
      <c r="BK165" s="197">
        <f t="shared" si="9"/>
        <v>0</v>
      </c>
      <c r="BL165" s="14" t="s">
        <v>591</v>
      </c>
      <c r="BM165" s="196" t="s">
        <v>817</v>
      </c>
    </row>
    <row r="166" spans="1:65" s="2" customFormat="1" ht="14.45" customHeight="1">
      <c r="A166" s="31"/>
      <c r="B166" s="32"/>
      <c r="C166" s="184" t="s">
        <v>303</v>
      </c>
      <c r="D166" s="184" t="s">
        <v>172</v>
      </c>
      <c r="E166" s="185" t="s">
        <v>709</v>
      </c>
      <c r="F166" s="186" t="s">
        <v>818</v>
      </c>
      <c r="G166" s="187" t="s">
        <v>207</v>
      </c>
      <c r="H166" s="188">
        <v>8</v>
      </c>
      <c r="I166" s="189"/>
      <c r="J166" s="190">
        <f t="shared" si="0"/>
        <v>0</v>
      </c>
      <c r="K166" s="191"/>
      <c r="L166" s="36"/>
      <c r="M166" s="192" t="s">
        <v>1</v>
      </c>
      <c r="N166" s="193" t="s">
        <v>43</v>
      </c>
      <c r="O166" s="68"/>
      <c r="P166" s="194">
        <f t="shared" si="1"/>
        <v>0</v>
      </c>
      <c r="Q166" s="194">
        <v>0</v>
      </c>
      <c r="R166" s="194">
        <f t="shared" si="2"/>
        <v>0</v>
      </c>
      <c r="S166" s="194">
        <v>0</v>
      </c>
      <c r="T166" s="195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591</v>
      </c>
      <c r="AT166" s="196" t="s">
        <v>172</v>
      </c>
      <c r="AU166" s="196" t="s">
        <v>88</v>
      </c>
      <c r="AY166" s="14" t="s">
        <v>170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4" t="s">
        <v>86</v>
      </c>
      <c r="BK166" s="197">
        <f t="shared" si="9"/>
        <v>0</v>
      </c>
      <c r="BL166" s="14" t="s">
        <v>591</v>
      </c>
      <c r="BM166" s="196" t="s">
        <v>819</v>
      </c>
    </row>
    <row r="167" spans="1:65" s="2" customFormat="1" ht="24.2" customHeight="1">
      <c r="A167" s="31"/>
      <c r="B167" s="32"/>
      <c r="C167" s="184" t="s">
        <v>307</v>
      </c>
      <c r="D167" s="184" t="s">
        <v>172</v>
      </c>
      <c r="E167" s="185" t="s">
        <v>712</v>
      </c>
      <c r="F167" s="186" t="s">
        <v>713</v>
      </c>
      <c r="G167" s="187" t="s">
        <v>207</v>
      </c>
      <c r="H167" s="188">
        <v>8</v>
      </c>
      <c r="I167" s="189"/>
      <c r="J167" s="190">
        <f t="shared" si="0"/>
        <v>0</v>
      </c>
      <c r="K167" s="191"/>
      <c r="L167" s="36"/>
      <c r="M167" s="192" t="s">
        <v>1</v>
      </c>
      <c r="N167" s="193" t="s">
        <v>43</v>
      </c>
      <c r="O167" s="68"/>
      <c r="P167" s="194">
        <f t="shared" si="1"/>
        <v>0</v>
      </c>
      <c r="Q167" s="194">
        <v>0</v>
      </c>
      <c r="R167" s="194">
        <f t="shared" si="2"/>
        <v>0</v>
      </c>
      <c r="S167" s="194">
        <v>0</v>
      </c>
      <c r="T167" s="195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591</v>
      </c>
      <c r="AT167" s="196" t="s">
        <v>172</v>
      </c>
      <c r="AU167" s="196" t="s">
        <v>88</v>
      </c>
      <c r="AY167" s="14" t="s">
        <v>170</v>
      </c>
      <c r="BE167" s="197">
        <f t="shared" si="4"/>
        <v>0</v>
      </c>
      <c r="BF167" s="197">
        <f t="shared" si="5"/>
        <v>0</v>
      </c>
      <c r="BG167" s="197">
        <f t="shared" si="6"/>
        <v>0</v>
      </c>
      <c r="BH167" s="197">
        <f t="shared" si="7"/>
        <v>0</v>
      </c>
      <c r="BI167" s="197">
        <f t="shared" si="8"/>
        <v>0</v>
      </c>
      <c r="BJ167" s="14" t="s">
        <v>86</v>
      </c>
      <c r="BK167" s="197">
        <f t="shared" si="9"/>
        <v>0</v>
      </c>
      <c r="BL167" s="14" t="s">
        <v>591</v>
      </c>
      <c r="BM167" s="196" t="s">
        <v>820</v>
      </c>
    </row>
    <row r="168" spans="1:65" s="2" customFormat="1" ht="24.2" customHeight="1">
      <c r="A168" s="31"/>
      <c r="B168" s="32"/>
      <c r="C168" s="184" t="s">
        <v>311</v>
      </c>
      <c r="D168" s="184" t="s">
        <v>172</v>
      </c>
      <c r="E168" s="185" t="s">
        <v>821</v>
      </c>
      <c r="F168" s="186" t="s">
        <v>822</v>
      </c>
      <c r="G168" s="187" t="s">
        <v>207</v>
      </c>
      <c r="H168" s="188">
        <v>11</v>
      </c>
      <c r="I168" s="189"/>
      <c r="J168" s="190">
        <f t="shared" si="0"/>
        <v>0</v>
      </c>
      <c r="K168" s="191"/>
      <c r="L168" s="36"/>
      <c r="M168" s="192" t="s">
        <v>1</v>
      </c>
      <c r="N168" s="193" t="s">
        <v>43</v>
      </c>
      <c r="O168" s="68"/>
      <c r="P168" s="194">
        <f t="shared" si="1"/>
        <v>0</v>
      </c>
      <c r="Q168" s="194">
        <v>0</v>
      </c>
      <c r="R168" s="194">
        <f t="shared" si="2"/>
        <v>0</v>
      </c>
      <c r="S168" s="194">
        <v>0</v>
      </c>
      <c r="T168" s="195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591</v>
      </c>
      <c r="AT168" s="196" t="s">
        <v>172</v>
      </c>
      <c r="AU168" s="196" t="s">
        <v>88</v>
      </c>
      <c r="AY168" s="14" t="s">
        <v>170</v>
      </c>
      <c r="BE168" s="197">
        <f t="shared" si="4"/>
        <v>0</v>
      </c>
      <c r="BF168" s="197">
        <f t="shared" si="5"/>
        <v>0</v>
      </c>
      <c r="BG168" s="197">
        <f t="shared" si="6"/>
        <v>0</v>
      </c>
      <c r="BH168" s="197">
        <f t="shared" si="7"/>
        <v>0</v>
      </c>
      <c r="BI168" s="197">
        <f t="shared" si="8"/>
        <v>0</v>
      </c>
      <c r="BJ168" s="14" t="s">
        <v>86</v>
      </c>
      <c r="BK168" s="197">
        <f t="shared" si="9"/>
        <v>0</v>
      </c>
      <c r="BL168" s="14" t="s">
        <v>591</v>
      </c>
      <c r="BM168" s="196" t="s">
        <v>823</v>
      </c>
    </row>
    <row r="169" spans="1:65" s="2" customFormat="1" ht="14.45" customHeight="1">
      <c r="A169" s="31"/>
      <c r="B169" s="32"/>
      <c r="C169" s="184" t="s">
        <v>463</v>
      </c>
      <c r="D169" s="184" t="s">
        <v>172</v>
      </c>
      <c r="E169" s="185" t="s">
        <v>715</v>
      </c>
      <c r="F169" s="186" t="s">
        <v>716</v>
      </c>
      <c r="G169" s="187" t="s">
        <v>264</v>
      </c>
      <c r="H169" s="188">
        <v>1</v>
      </c>
      <c r="I169" s="189"/>
      <c r="J169" s="190">
        <f t="shared" si="0"/>
        <v>0</v>
      </c>
      <c r="K169" s="191"/>
      <c r="L169" s="36"/>
      <c r="M169" s="192" t="s">
        <v>1</v>
      </c>
      <c r="N169" s="193" t="s">
        <v>43</v>
      </c>
      <c r="O169" s="68"/>
      <c r="P169" s="194">
        <f t="shared" si="1"/>
        <v>0</v>
      </c>
      <c r="Q169" s="194">
        <v>0</v>
      </c>
      <c r="R169" s="194">
        <f t="shared" si="2"/>
        <v>0</v>
      </c>
      <c r="S169" s="194">
        <v>0</v>
      </c>
      <c r="T169" s="195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591</v>
      </c>
      <c r="AT169" s="196" t="s">
        <v>172</v>
      </c>
      <c r="AU169" s="196" t="s">
        <v>88</v>
      </c>
      <c r="AY169" s="14" t="s">
        <v>170</v>
      </c>
      <c r="BE169" s="197">
        <f t="shared" si="4"/>
        <v>0</v>
      </c>
      <c r="BF169" s="197">
        <f t="shared" si="5"/>
        <v>0</v>
      </c>
      <c r="BG169" s="197">
        <f t="shared" si="6"/>
        <v>0</v>
      </c>
      <c r="BH169" s="197">
        <f t="shared" si="7"/>
        <v>0</v>
      </c>
      <c r="BI169" s="197">
        <f t="shared" si="8"/>
        <v>0</v>
      </c>
      <c r="BJ169" s="14" t="s">
        <v>86</v>
      </c>
      <c r="BK169" s="197">
        <f t="shared" si="9"/>
        <v>0</v>
      </c>
      <c r="BL169" s="14" t="s">
        <v>591</v>
      </c>
      <c r="BM169" s="196" t="s">
        <v>824</v>
      </c>
    </row>
    <row r="170" spans="1:65" s="2" customFormat="1" ht="14.45" customHeight="1">
      <c r="A170" s="31"/>
      <c r="B170" s="32"/>
      <c r="C170" s="184" t="s">
        <v>438</v>
      </c>
      <c r="D170" s="184" t="s">
        <v>172</v>
      </c>
      <c r="E170" s="185" t="s">
        <v>825</v>
      </c>
      <c r="F170" s="186" t="s">
        <v>826</v>
      </c>
      <c r="G170" s="187" t="s">
        <v>207</v>
      </c>
      <c r="H170" s="188">
        <v>2</v>
      </c>
      <c r="I170" s="189"/>
      <c r="J170" s="190">
        <f t="shared" si="0"/>
        <v>0</v>
      </c>
      <c r="K170" s="191"/>
      <c r="L170" s="36"/>
      <c r="M170" s="192" t="s">
        <v>1</v>
      </c>
      <c r="N170" s="193" t="s">
        <v>43</v>
      </c>
      <c r="O170" s="68"/>
      <c r="P170" s="194">
        <f t="shared" si="1"/>
        <v>0</v>
      </c>
      <c r="Q170" s="194">
        <v>0</v>
      </c>
      <c r="R170" s="194">
        <f t="shared" si="2"/>
        <v>0</v>
      </c>
      <c r="S170" s="194">
        <v>0</v>
      </c>
      <c r="T170" s="195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591</v>
      </c>
      <c r="AT170" s="196" t="s">
        <v>172</v>
      </c>
      <c r="AU170" s="196" t="s">
        <v>88</v>
      </c>
      <c r="AY170" s="14" t="s">
        <v>170</v>
      </c>
      <c r="BE170" s="197">
        <f t="shared" si="4"/>
        <v>0</v>
      </c>
      <c r="BF170" s="197">
        <f t="shared" si="5"/>
        <v>0</v>
      </c>
      <c r="BG170" s="197">
        <f t="shared" si="6"/>
        <v>0</v>
      </c>
      <c r="BH170" s="197">
        <f t="shared" si="7"/>
        <v>0</v>
      </c>
      <c r="BI170" s="197">
        <f t="shared" si="8"/>
        <v>0</v>
      </c>
      <c r="BJ170" s="14" t="s">
        <v>86</v>
      </c>
      <c r="BK170" s="197">
        <f t="shared" si="9"/>
        <v>0</v>
      </c>
      <c r="BL170" s="14" t="s">
        <v>591</v>
      </c>
      <c r="BM170" s="196" t="s">
        <v>827</v>
      </c>
    </row>
    <row r="171" spans="1:65" s="12" customFormat="1" ht="22.9" customHeight="1">
      <c r="B171" s="168"/>
      <c r="C171" s="169"/>
      <c r="D171" s="170" t="s">
        <v>77</v>
      </c>
      <c r="E171" s="182" t="s">
        <v>718</v>
      </c>
      <c r="F171" s="182" t="s">
        <v>719</v>
      </c>
      <c r="G171" s="169"/>
      <c r="H171" s="169"/>
      <c r="I171" s="172"/>
      <c r="J171" s="183">
        <f>BK171</f>
        <v>0</v>
      </c>
      <c r="K171" s="169"/>
      <c r="L171" s="174"/>
      <c r="M171" s="175"/>
      <c r="N171" s="176"/>
      <c r="O171" s="176"/>
      <c r="P171" s="177">
        <f>SUM(P172:P181)</f>
        <v>0</v>
      </c>
      <c r="Q171" s="176"/>
      <c r="R171" s="177">
        <f>SUM(R172:R181)</f>
        <v>56.591799999999999</v>
      </c>
      <c r="S171" s="176"/>
      <c r="T171" s="178">
        <f>SUM(T172:T181)</f>
        <v>0</v>
      </c>
      <c r="AR171" s="179" t="s">
        <v>181</v>
      </c>
      <c r="AT171" s="180" t="s">
        <v>77</v>
      </c>
      <c r="AU171" s="180" t="s">
        <v>86</v>
      </c>
      <c r="AY171" s="179" t="s">
        <v>170</v>
      </c>
      <c r="BK171" s="181">
        <f>SUM(BK172:BK181)</f>
        <v>0</v>
      </c>
    </row>
    <row r="172" spans="1:65" s="2" customFormat="1" ht="24.2" customHeight="1">
      <c r="A172" s="31"/>
      <c r="B172" s="32"/>
      <c r="C172" s="184" t="s">
        <v>465</v>
      </c>
      <c r="D172" s="184" t="s">
        <v>172</v>
      </c>
      <c r="E172" s="185" t="s">
        <v>720</v>
      </c>
      <c r="F172" s="186" t="s">
        <v>721</v>
      </c>
      <c r="G172" s="187" t="s">
        <v>207</v>
      </c>
      <c r="H172" s="188">
        <v>17</v>
      </c>
      <c r="I172" s="189"/>
      <c r="J172" s="190">
        <f t="shared" ref="J172:J181" si="10">ROUND(I172*H172,2)</f>
        <v>0</v>
      </c>
      <c r="K172" s="191"/>
      <c r="L172" s="36"/>
      <c r="M172" s="192" t="s">
        <v>1</v>
      </c>
      <c r="N172" s="193" t="s">
        <v>43</v>
      </c>
      <c r="O172" s="68"/>
      <c r="P172" s="194">
        <f t="shared" ref="P172:P181" si="11">O172*H172</f>
        <v>0</v>
      </c>
      <c r="Q172" s="194">
        <v>0</v>
      </c>
      <c r="R172" s="194">
        <f t="shared" ref="R172:R181" si="12">Q172*H172</f>
        <v>0</v>
      </c>
      <c r="S172" s="194">
        <v>0</v>
      </c>
      <c r="T172" s="195">
        <f t="shared" ref="T172:T181" si="13"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591</v>
      </c>
      <c r="AT172" s="196" t="s">
        <v>172</v>
      </c>
      <c r="AU172" s="196" t="s">
        <v>88</v>
      </c>
      <c r="AY172" s="14" t="s">
        <v>170</v>
      </c>
      <c r="BE172" s="197">
        <f t="shared" ref="BE172:BE181" si="14">IF(N172="základní",J172,0)</f>
        <v>0</v>
      </c>
      <c r="BF172" s="197">
        <f t="shared" ref="BF172:BF181" si="15">IF(N172="snížená",J172,0)</f>
        <v>0</v>
      </c>
      <c r="BG172" s="197">
        <f t="shared" ref="BG172:BG181" si="16">IF(N172="zákl. přenesená",J172,0)</f>
        <v>0</v>
      </c>
      <c r="BH172" s="197">
        <f t="shared" ref="BH172:BH181" si="17">IF(N172="sníž. přenesená",J172,0)</f>
        <v>0</v>
      </c>
      <c r="BI172" s="197">
        <f t="shared" ref="BI172:BI181" si="18">IF(N172="nulová",J172,0)</f>
        <v>0</v>
      </c>
      <c r="BJ172" s="14" t="s">
        <v>86</v>
      </c>
      <c r="BK172" s="197">
        <f t="shared" ref="BK172:BK181" si="19">ROUND(I172*H172,2)</f>
        <v>0</v>
      </c>
      <c r="BL172" s="14" t="s">
        <v>591</v>
      </c>
      <c r="BM172" s="196" t="s">
        <v>828</v>
      </c>
    </row>
    <row r="173" spans="1:65" s="2" customFormat="1" ht="24.2" customHeight="1">
      <c r="A173" s="31"/>
      <c r="B173" s="32"/>
      <c r="C173" s="184" t="s">
        <v>469</v>
      </c>
      <c r="D173" s="184" t="s">
        <v>172</v>
      </c>
      <c r="E173" s="185" t="s">
        <v>723</v>
      </c>
      <c r="F173" s="186" t="s">
        <v>724</v>
      </c>
      <c r="G173" s="187" t="s">
        <v>175</v>
      </c>
      <c r="H173" s="188">
        <v>110.67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43</v>
      </c>
      <c r="O173" s="68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591</v>
      </c>
      <c r="AT173" s="196" t="s">
        <v>172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591</v>
      </c>
      <c r="BM173" s="196" t="s">
        <v>829</v>
      </c>
    </row>
    <row r="174" spans="1:65" s="2" customFormat="1" ht="14.45" customHeight="1">
      <c r="A174" s="31"/>
      <c r="B174" s="32"/>
      <c r="C174" s="184" t="s">
        <v>473</v>
      </c>
      <c r="D174" s="184" t="s">
        <v>172</v>
      </c>
      <c r="E174" s="185" t="s">
        <v>726</v>
      </c>
      <c r="F174" s="186" t="s">
        <v>727</v>
      </c>
      <c r="G174" s="187" t="s">
        <v>217</v>
      </c>
      <c r="H174" s="188">
        <v>715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43</v>
      </c>
      <c r="O174" s="68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591</v>
      </c>
      <c r="AT174" s="196" t="s">
        <v>172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591</v>
      </c>
      <c r="BM174" s="196" t="s">
        <v>830</v>
      </c>
    </row>
    <row r="175" spans="1:65" s="2" customFormat="1" ht="14.45" customHeight="1">
      <c r="A175" s="31"/>
      <c r="B175" s="32"/>
      <c r="C175" s="198" t="s">
        <v>477</v>
      </c>
      <c r="D175" s="198" t="s">
        <v>210</v>
      </c>
      <c r="E175" s="199" t="s">
        <v>729</v>
      </c>
      <c r="F175" s="200" t="s">
        <v>730</v>
      </c>
      <c r="G175" s="201" t="s">
        <v>217</v>
      </c>
      <c r="H175" s="202">
        <v>715</v>
      </c>
      <c r="I175" s="203"/>
      <c r="J175" s="204">
        <f t="shared" si="10"/>
        <v>0</v>
      </c>
      <c r="K175" s="205"/>
      <c r="L175" s="206"/>
      <c r="M175" s="207" t="s">
        <v>1</v>
      </c>
      <c r="N175" s="208" t="s">
        <v>43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635</v>
      </c>
      <c r="AT175" s="196" t="s">
        <v>210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591</v>
      </c>
      <c r="BM175" s="196" t="s">
        <v>831</v>
      </c>
    </row>
    <row r="176" spans="1:65" s="2" customFormat="1" ht="24.2" customHeight="1">
      <c r="A176" s="31"/>
      <c r="B176" s="32"/>
      <c r="C176" s="184" t="s">
        <v>479</v>
      </c>
      <c r="D176" s="184" t="s">
        <v>172</v>
      </c>
      <c r="E176" s="185" t="s">
        <v>732</v>
      </c>
      <c r="F176" s="186" t="s">
        <v>733</v>
      </c>
      <c r="G176" s="187" t="s">
        <v>217</v>
      </c>
      <c r="H176" s="188">
        <v>715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43</v>
      </c>
      <c r="O176" s="68"/>
      <c r="P176" s="194">
        <f t="shared" si="11"/>
        <v>0</v>
      </c>
      <c r="Q176" s="194">
        <v>7.8070000000000001E-2</v>
      </c>
      <c r="R176" s="194">
        <f t="shared" si="12"/>
        <v>55.820050000000002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591</v>
      </c>
      <c r="AT176" s="196" t="s">
        <v>172</v>
      </c>
      <c r="AU176" s="196" t="s">
        <v>88</v>
      </c>
      <c r="AY176" s="14" t="s">
        <v>170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86</v>
      </c>
      <c r="BK176" s="197">
        <f t="shared" si="19"/>
        <v>0</v>
      </c>
      <c r="BL176" s="14" t="s">
        <v>591</v>
      </c>
      <c r="BM176" s="196" t="s">
        <v>832</v>
      </c>
    </row>
    <row r="177" spans="1:65" s="2" customFormat="1" ht="24.2" customHeight="1">
      <c r="A177" s="31"/>
      <c r="B177" s="32"/>
      <c r="C177" s="184" t="s">
        <v>481</v>
      </c>
      <c r="D177" s="184" t="s">
        <v>172</v>
      </c>
      <c r="E177" s="185" t="s">
        <v>735</v>
      </c>
      <c r="F177" s="186" t="s">
        <v>736</v>
      </c>
      <c r="G177" s="187" t="s">
        <v>217</v>
      </c>
      <c r="H177" s="188">
        <v>35</v>
      </c>
      <c r="I177" s="189"/>
      <c r="J177" s="190">
        <f t="shared" si="10"/>
        <v>0</v>
      </c>
      <c r="K177" s="191"/>
      <c r="L177" s="36"/>
      <c r="M177" s="192" t="s">
        <v>1</v>
      </c>
      <c r="N177" s="193" t="s">
        <v>43</v>
      </c>
      <c r="O177" s="68"/>
      <c r="P177" s="194">
        <f t="shared" si="11"/>
        <v>0</v>
      </c>
      <c r="Q177" s="194">
        <v>1.8350000000000002E-2</v>
      </c>
      <c r="R177" s="194">
        <f t="shared" si="12"/>
        <v>0.6422500000000001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591</v>
      </c>
      <c r="AT177" s="196" t="s">
        <v>172</v>
      </c>
      <c r="AU177" s="196" t="s">
        <v>88</v>
      </c>
      <c r="AY177" s="14" t="s">
        <v>170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86</v>
      </c>
      <c r="BK177" s="197">
        <f t="shared" si="19"/>
        <v>0</v>
      </c>
      <c r="BL177" s="14" t="s">
        <v>591</v>
      </c>
      <c r="BM177" s="196" t="s">
        <v>833</v>
      </c>
    </row>
    <row r="178" spans="1:65" s="2" customFormat="1" ht="14.45" customHeight="1">
      <c r="A178" s="31"/>
      <c r="B178" s="32"/>
      <c r="C178" s="198" t="s">
        <v>485</v>
      </c>
      <c r="D178" s="198" t="s">
        <v>210</v>
      </c>
      <c r="E178" s="199" t="s">
        <v>738</v>
      </c>
      <c r="F178" s="200" t="s">
        <v>739</v>
      </c>
      <c r="G178" s="201" t="s">
        <v>217</v>
      </c>
      <c r="H178" s="202">
        <v>35</v>
      </c>
      <c r="I178" s="203"/>
      <c r="J178" s="204">
        <f t="shared" si="10"/>
        <v>0</v>
      </c>
      <c r="K178" s="205"/>
      <c r="L178" s="206"/>
      <c r="M178" s="207" t="s">
        <v>1</v>
      </c>
      <c r="N178" s="208" t="s">
        <v>43</v>
      </c>
      <c r="O178" s="68"/>
      <c r="P178" s="194">
        <f t="shared" si="11"/>
        <v>0</v>
      </c>
      <c r="Q178" s="194">
        <v>3.7000000000000002E-3</v>
      </c>
      <c r="R178" s="194">
        <f t="shared" si="12"/>
        <v>0.1295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643</v>
      </c>
      <c r="AT178" s="196" t="s">
        <v>210</v>
      </c>
      <c r="AU178" s="196" t="s">
        <v>88</v>
      </c>
      <c r="AY178" s="14" t="s">
        <v>170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86</v>
      </c>
      <c r="BK178" s="197">
        <f t="shared" si="19"/>
        <v>0</v>
      </c>
      <c r="BL178" s="14" t="s">
        <v>643</v>
      </c>
      <c r="BM178" s="196" t="s">
        <v>834</v>
      </c>
    </row>
    <row r="179" spans="1:65" s="2" customFormat="1" ht="24.2" customHeight="1">
      <c r="A179" s="31"/>
      <c r="B179" s="32"/>
      <c r="C179" s="184" t="s">
        <v>489</v>
      </c>
      <c r="D179" s="184" t="s">
        <v>172</v>
      </c>
      <c r="E179" s="185" t="s">
        <v>741</v>
      </c>
      <c r="F179" s="186" t="s">
        <v>742</v>
      </c>
      <c r="G179" s="187" t="s">
        <v>217</v>
      </c>
      <c r="H179" s="188">
        <v>577</v>
      </c>
      <c r="I179" s="189"/>
      <c r="J179" s="190">
        <f t="shared" si="10"/>
        <v>0</v>
      </c>
      <c r="K179" s="191"/>
      <c r="L179" s="36"/>
      <c r="M179" s="192" t="s">
        <v>1</v>
      </c>
      <c r="N179" s="193" t="s">
        <v>43</v>
      </c>
      <c r="O179" s="68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591</v>
      </c>
      <c r="AT179" s="196" t="s">
        <v>172</v>
      </c>
      <c r="AU179" s="196" t="s">
        <v>88</v>
      </c>
      <c r="AY179" s="14" t="s">
        <v>170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86</v>
      </c>
      <c r="BK179" s="197">
        <f t="shared" si="19"/>
        <v>0</v>
      </c>
      <c r="BL179" s="14" t="s">
        <v>591</v>
      </c>
      <c r="BM179" s="196" t="s">
        <v>835</v>
      </c>
    </row>
    <row r="180" spans="1:65" s="2" customFormat="1" ht="24.2" customHeight="1">
      <c r="A180" s="31"/>
      <c r="B180" s="32"/>
      <c r="C180" s="184" t="s">
        <v>579</v>
      </c>
      <c r="D180" s="184" t="s">
        <v>172</v>
      </c>
      <c r="E180" s="185" t="s">
        <v>744</v>
      </c>
      <c r="F180" s="186" t="s">
        <v>745</v>
      </c>
      <c r="G180" s="187" t="s">
        <v>217</v>
      </c>
      <c r="H180" s="188">
        <v>22</v>
      </c>
      <c r="I180" s="189"/>
      <c r="J180" s="190">
        <f t="shared" si="10"/>
        <v>0</v>
      </c>
      <c r="K180" s="191"/>
      <c r="L180" s="36"/>
      <c r="M180" s="192" t="s">
        <v>1</v>
      </c>
      <c r="N180" s="193" t="s">
        <v>43</v>
      </c>
      <c r="O180" s="68"/>
      <c r="P180" s="194">
        <f t="shared" si="11"/>
        <v>0</v>
      </c>
      <c r="Q180" s="194">
        <v>0</v>
      </c>
      <c r="R180" s="194">
        <f t="shared" si="12"/>
        <v>0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591</v>
      </c>
      <c r="AT180" s="196" t="s">
        <v>172</v>
      </c>
      <c r="AU180" s="196" t="s">
        <v>88</v>
      </c>
      <c r="AY180" s="14" t="s">
        <v>170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86</v>
      </c>
      <c r="BK180" s="197">
        <f t="shared" si="19"/>
        <v>0</v>
      </c>
      <c r="BL180" s="14" t="s">
        <v>591</v>
      </c>
      <c r="BM180" s="196" t="s">
        <v>836</v>
      </c>
    </row>
    <row r="181" spans="1:65" s="2" customFormat="1" ht="14.45" customHeight="1">
      <c r="A181" s="31"/>
      <c r="B181" s="32"/>
      <c r="C181" s="184" t="s">
        <v>583</v>
      </c>
      <c r="D181" s="184" t="s">
        <v>172</v>
      </c>
      <c r="E181" s="185" t="s">
        <v>747</v>
      </c>
      <c r="F181" s="186" t="s">
        <v>748</v>
      </c>
      <c r="G181" s="187" t="s">
        <v>217</v>
      </c>
      <c r="H181" s="188">
        <v>35</v>
      </c>
      <c r="I181" s="189"/>
      <c r="J181" s="190">
        <f t="shared" si="10"/>
        <v>0</v>
      </c>
      <c r="K181" s="191"/>
      <c r="L181" s="36"/>
      <c r="M181" s="192" t="s">
        <v>1</v>
      </c>
      <c r="N181" s="193" t="s">
        <v>43</v>
      </c>
      <c r="O181" s="68"/>
      <c r="P181" s="194">
        <f t="shared" si="11"/>
        <v>0</v>
      </c>
      <c r="Q181" s="194">
        <v>0</v>
      </c>
      <c r="R181" s="194">
        <f t="shared" si="12"/>
        <v>0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591</v>
      </c>
      <c r="AT181" s="196" t="s">
        <v>172</v>
      </c>
      <c r="AU181" s="196" t="s">
        <v>88</v>
      </c>
      <c r="AY181" s="14" t="s">
        <v>170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86</v>
      </c>
      <c r="BK181" s="197">
        <f t="shared" si="19"/>
        <v>0</v>
      </c>
      <c r="BL181" s="14" t="s">
        <v>591</v>
      </c>
      <c r="BM181" s="196" t="s">
        <v>837</v>
      </c>
    </row>
    <row r="182" spans="1:65" s="12" customFormat="1" ht="25.9" customHeight="1">
      <c r="B182" s="168"/>
      <c r="C182" s="169"/>
      <c r="D182" s="170" t="s">
        <v>77</v>
      </c>
      <c r="E182" s="171" t="s">
        <v>286</v>
      </c>
      <c r="F182" s="171" t="s">
        <v>287</v>
      </c>
      <c r="G182" s="169"/>
      <c r="H182" s="169"/>
      <c r="I182" s="172"/>
      <c r="J182" s="173">
        <f>BK182</f>
        <v>0</v>
      </c>
      <c r="K182" s="169"/>
      <c r="L182" s="174"/>
      <c r="M182" s="175"/>
      <c r="N182" s="176"/>
      <c r="O182" s="176"/>
      <c r="P182" s="177">
        <f>P183</f>
        <v>0</v>
      </c>
      <c r="Q182" s="176"/>
      <c r="R182" s="177">
        <f>R183</f>
        <v>0</v>
      </c>
      <c r="S182" s="176"/>
      <c r="T182" s="178">
        <f>T183</f>
        <v>0</v>
      </c>
      <c r="AR182" s="179" t="s">
        <v>188</v>
      </c>
      <c r="AT182" s="180" t="s">
        <v>77</v>
      </c>
      <c r="AU182" s="180" t="s">
        <v>78</v>
      </c>
      <c r="AY182" s="179" t="s">
        <v>170</v>
      </c>
      <c r="BK182" s="181">
        <f>BK183</f>
        <v>0</v>
      </c>
    </row>
    <row r="183" spans="1:65" s="12" customFormat="1" ht="22.9" customHeight="1">
      <c r="B183" s="168"/>
      <c r="C183" s="169"/>
      <c r="D183" s="170" t="s">
        <v>77</v>
      </c>
      <c r="E183" s="182" t="s">
        <v>288</v>
      </c>
      <c r="F183" s="182" t="s">
        <v>289</v>
      </c>
      <c r="G183" s="169"/>
      <c r="H183" s="169"/>
      <c r="I183" s="172"/>
      <c r="J183" s="183">
        <f>BK183</f>
        <v>0</v>
      </c>
      <c r="K183" s="169"/>
      <c r="L183" s="174"/>
      <c r="M183" s="175"/>
      <c r="N183" s="176"/>
      <c r="O183" s="176"/>
      <c r="P183" s="177">
        <f>SUM(P184:P191)</f>
        <v>0</v>
      </c>
      <c r="Q183" s="176"/>
      <c r="R183" s="177">
        <f>SUM(R184:R191)</f>
        <v>0</v>
      </c>
      <c r="S183" s="176"/>
      <c r="T183" s="178">
        <f>SUM(T184:T191)</f>
        <v>0</v>
      </c>
      <c r="AR183" s="179" t="s">
        <v>188</v>
      </c>
      <c r="AT183" s="180" t="s">
        <v>77</v>
      </c>
      <c r="AU183" s="180" t="s">
        <v>86</v>
      </c>
      <c r="AY183" s="179" t="s">
        <v>170</v>
      </c>
      <c r="BK183" s="181">
        <f>SUM(BK184:BK191)</f>
        <v>0</v>
      </c>
    </row>
    <row r="184" spans="1:65" s="2" customFormat="1" ht="62.65" customHeight="1">
      <c r="A184" s="31"/>
      <c r="B184" s="32"/>
      <c r="C184" s="184" t="s">
        <v>493</v>
      </c>
      <c r="D184" s="184" t="s">
        <v>172</v>
      </c>
      <c r="E184" s="185" t="s">
        <v>291</v>
      </c>
      <c r="F184" s="186" t="s">
        <v>292</v>
      </c>
      <c r="G184" s="187" t="s">
        <v>264</v>
      </c>
      <c r="H184" s="188">
        <v>1</v>
      </c>
      <c r="I184" s="189"/>
      <c r="J184" s="190">
        <f t="shared" ref="J184:J191" si="20">ROUND(I184*H184,2)</f>
        <v>0</v>
      </c>
      <c r="K184" s="191"/>
      <c r="L184" s="36"/>
      <c r="M184" s="192" t="s">
        <v>1</v>
      </c>
      <c r="N184" s="193" t="s">
        <v>43</v>
      </c>
      <c r="O184" s="68"/>
      <c r="P184" s="194">
        <f t="shared" ref="P184:P191" si="21">O184*H184</f>
        <v>0</v>
      </c>
      <c r="Q184" s="194">
        <v>0</v>
      </c>
      <c r="R184" s="194">
        <f t="shared" ref="R184:R191" si="22">Q184*H184</f>
        <v>0</v>
      </c>
      <c r="S184" s="194">
        <v>0</v>
      </c>
      <c r="T184" s="195">
        <f t="shared" ref="T184:T191" si="23"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293</v>
      </c>
      <c r="AT184" s="196" t="s">
        <v>172</v>
      </c>
      <c r="AU184" s="196" t="s">
        <v>88</v>
      </c>
      <c r="AY184" s="14" t="s">
        <v>170</v>
      </c>
      <c r="BE184" s="197">
        <f t="shared" ref="BE184:BE191" si="24">IF(N184="základní",J184,0)</f>
        <v>0</v>
      </c>
      <c r="BF184" s="197">
        <f t="shared" ref="BF184:BF191" si="25">IF(N184="snížená",J184,0)</f>
        <v>0</v>
      </c>
      <c r="BG184" s="197">
        <f t="shared" ref="BG184:BG191" si="26">IF(N184="zákl. přenesená",J184,0)</f>
        <v>0</v>
      </c>
      <c r="BH184" s="197">
        <f t="shared" ref="BH184:BH191" si="27">IF(N184="sníž. přenesená",J184,0)</f>
        <v>0</v>
      </c>
      <c r="BI184" s="197">
        <f t="shared" ref="BI184:BI191" si="28">IF(N184="nulová",J184,0)</f>
        <v>0</v>
      </c>
      <c r="BJ184" s="14" t="s">
        <v>86</v>
      </c>
      <c r="BK184" s="197">
        <f t="shared" ref="BK184:BK191" si="29">ROUND(I184*H184,2)</f>
        <v>0</v>
      </c>
      <c r="BL184" s="14" t="s">
        <v>293</v>
      </c>
      <c r="BM184" s="196" t="s">
        <v>838</v>
      </c>
    </row>
    <row r="185" spans="1:65" s="2" customFormat="1" ht="49.15" customHeight="1">
      <c r="A185" s="31"/>
      <c r="B185" s="32"/>
      <c r="C185" s="184" t="s">
        <v>586</v>
      </c>
      <c r="D185" s="184" t="s">
        <v>172</v>
      </c>
      <c r="E185" s="185" t="s">
        <v>296</v>
      </c>
      <c r="F185" s="186" t="s">
        <v>297</v>
      </c>
      <c r="G185" s="187" t="s">
        <v>264</v>
      </c>
      <c r="H185" s="188">
        <v>1</v>
      </c>
      <c r="I185" s="189"/>
      <c r="J185" s="190">
        <f t="shared" si="20"/>
        <v>0</v>
      </c>
      <c r="K185" s="191"/>
      <c r="L185" s="36"/>
      <c r="M185" s="192" t="s">
        <v>1</v>
      </c>
      <c r="N185" s="193" t="s">
        <v>43</v>
      </c>
      <c r="O185" s="68"/>
      <c r="P185" s="194">
        <f t="shared" si="21"/>
        <v>0</v>
      </c>
      <c r="Q185" s="194">
        <v>0</v>
      </c>
      <c r="R185" s="194">
        <f t="shared" si="22"/>
        <v>0</v>
      </c>
      <c r="S185" s="194">
        <v>0</v>
      </c>
      <c r="T185" s="195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293</v>
      </c>
      <c r="AT185" s="196" t="s">
        <v>172</v>
      </c>
      <c r="AU185" s="196" t="s">
        <v>88</v>
      </c>
      <c r="AY185" s="14" t="s">
        <v>170</v>
      </c>
      <c r="BE185" s="197">
        <f t="shared" si="24"/>
        <v>0</v>
      </c>
      <c r="BF185" s="197">
        <f t="shared" si="25"/>
        <v>0</v>
      </c>
      <c r="BG185" s="197">
        <f t="shared" si="26"/>
        <v>0</v>
      </c>
      <c r="BH185" s="197">
        <f t="shared" si="27"/>
        <v>0</v>
      </c>
      <c r="BI185" s="197">
        <f t="shared" si="28"/>
        <v>0</v>
      </c>
      <c r="BJ185" s="14" t="s">
        <v>86</v>
      </c>
      <c r="BK185" s="197">
        <f t="shared" si="29"/>
        <v>0</v>
      </c>
      <c r="BL185" s="14" t="s">
        <v>293</v>
      </c>
      <c r="BM185" s="196" t="s">
        <v>839</v>
      </c>
    </row>
    <row r="186" spans="1:65" s="2" customFormat="1" ht="49.15" customHeight="1">
      <c r="A186" s="31"/>
      <c r="B186" s="32"/>
      <c r="C186" s="184" t="s">
        <v>497</v>
      </c>
      <c r="D186" s="184" t="s">
        <v>172</v>
      </c>
      <c r="E186" s="185" t="s">
        <v>482</v>
      </c>
      <c r="F186" s="186" t="s">
        <v>483</v>
      </c>
      <c r="G186" s="187" t="s">
        <v>264</v>
      </c>
      <c r="H186" s="188">
        <v>1</v>
      </c>
      <c r="I186" s="189"/>
      <c r="J186" s="190">
        <f t="shared" si="20"/>
        <v>0</v>
      </c>
      <c r="K186" s="191"/>
      <c r="L186" s="36"/>
      <c r="M186" s="192" t="s">
        <v>1</v>
      </c>
      <c r="N186" s="193" t="s">
        <v>43</v>
      </c>
      <c r="O186" s="68"/>
      <c r="P186" s="194">
        <f t="shared" si="21"/>
        <v>0</v>
      </c>
      <c r="Q186" s="194">
        <v>0</v>
      </c>
      <c r="R186" s="194">
        <f t="shared" si="22"/>
        <v>0</v>
      </c>
      <c r="S186" s="194">
        <v>0</v>
      </c>
      <c r="T186" s="195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293</v>
      </c>
      <c r="AT186" s="196" t="s">
        <v>172</v>
      </c>
      <c r="AU186" s="196" t="s">
        <v>88</v>
      </c>
      <c r="AY186" s="14" t="s">
        <v>170</v>
      </c>
      <c r="BE186" s="197">
        <f t="shared" si="24"/>
        <v>0</v>
      </c>
      <c r="BF186" s="197">
        <f t="shared" si="25"/>
        <v>0</v>
      </c>
      <c r="BG186" s="197">
        <f t="shared" si="26"/>
        <v>0</v>
      </c>
      <c r="BH186" s="197">
        <f t="shared" si="27"/>
        <v>0</v>
      </c>
      <c r="BI186" s="197">
        <f t="shared" si="28"/>
        <v>0</v>
      </c>
      <c r="BJ186" s="14" t="s">
        <v>86</v>
      </c>
      <c r="BK186" s="197">
        <f t="shared" si="29"/>
        <v>0</v>
      </c>
      <c r="BL186" s="14" t="s">
        <v>293</v>
      </c>
      <c r="BM186" s="196" t="s">
        <v>840</v>
      </c>
    </row>
    <row r="187" spans="1:65" s="2" customFormat="1" ht="24.2" customHeight="1">
      <c r="A187" s="31"/>
      <c r="B187" s="32"/>
      <c r="C187" s="184" t="s">
        <v>589</v>
      </c>
      <c r="D187" s="184" t="s">
        <v>172</v>
      </c>
      <c r="E187" s="185" t="s">
        <v>490</v>
      </c>
      <c r="F187" s="186" t="s">
        <v>491</v>
      </c>
      <c r="G187" s="187" t="s">
        <v>264</v>
      </c>
      <c r="H187" s="188">
        <v>1</v>
      </c>
      <c r="I187" s="189"/>
      <c r="J187" s="190">
        <f t="shared" si="20"/>
        <v>0</v>
      </c>
      <c r="K187" s="191"/>
      <c r="L187" s="36"/>
      <c r="M187" s="192" t="s">
        <v>1</v>
      </c>
      <c r="N187" s="193" t="s">
        <v>43</v>
      </c>
      <c r="O187" s="68"/>
      <c r="P187" s="194">
        <f t="shared" si="21"/>
        <v>0</v>
      </c>
      <c r="Q187" s="194">
        <v>0</v>
      </c>
      <c r="R187" s="194">
        <f t="shared" si="22"/>
        <v>0</v>
      </c>
      <c r="S187" s="194">
        <v>0</v>
      </c>
      <c r="T187" s="195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293</v>
      </c>
      <c r="AT187" s="196" t="s">
        <v>172</v>
      </c>
      <c r="AU187" s="196" t="s">
        <v>88</v>
      </c>
      <c r="AY187" s="14" t="s">
        <v>170</v>
      </c>
      <c r="BE187" s="197">
        <f t="shared" si="24"/>
        <v>0</v>
      </c>
      <c r="BF187" s="197">
        <f t="shared" si="25"/>
        <v>0</v>
      </c>
      <c r="BG187" s="197">
        <f t="shared" si="26"/>
        <v>0</v>
      </c>
      <c r="BH187" s="197">
        <f t="shared" si="27"/>
        <v>0</v>
      </c>
      <c r="BI187" s="197">
        <f t="shared" si="28"/>
        <v>0</v>
      </c>
      <c r="BJ187" s="14" t="s">
        <v>86</v>
      </c>
      <c r="BK187" s="197">
        <f t="shared" si="29"/>
        <v>0</v>
      </c>
      <c r="BL187" s="14" t="s">
        <v>293</v>
      </c>
      <c r="BM187" s="196" t="s">
        <v>841</v>
      </c>
    </row>
    <row r="188" spans="1:65" s="2" customFormat="1" ht="37.9" customHeight="1">
      <c r="A188" s="31"/>
      <c r="B188" s="32"/>
      <c r="C188" s="184" t="s">
        <v>501</v>
      </c>
      <c r="D188" s="184" t="s">
        <v>172</v>
      </c>
      <c r="E188" s="185" t="s">
        <v>300</v>
      </c>
      <c r="F188" s="186" t="s">
        <v>301</v>
      </c>
      <c r="G188" s="187" t="s">
        <v>264</v>
      </c>
      <c r="H188" s="188">
        <v>1</v>
      </c>
      <c r="I188" s="189"/>
      <c r="J188" s="190">
        <f t="shared" si="20"/>
        <v>0</v>
      </c>
      <c r="K188" s="191"/>
      <c r="L188" s="36"/>
      <c r="M188" s="192" t="s">
        <v>1</v>
      </c>
      <c r="N188" s="193" t="s">
        <v>43</v>
      </c>
      <c r="O188" s="68"/>
      <c r="P188" s="194">
        <f t="shared" si="21"/>
        <v>0</v>
      </c>
      <c r="Q188" s="194">
        <v>0</v>
      </c>
      <c r="R188" s="194">
        <f t="shared" si="22"/>
        <v>0</v>
      </c>
      <c r="S188" s="194">
        <v>0</v>
      </c>
      <c r="T188" s="195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293</v>
      </c>
      <c r="AT188" s="196" t="s">
        <v>172</v>
      </c>
      <c r="AU188" s="196" t="s">
        <v>88</v>
      </c>
      <c r="AY188" s="14" t="s">
        <v>170</v>
      </c>
      <c r="BE188" s="197">
        <f t="shared" si="24"/>
        <v>0</v>
      </c>
      <c r="BF188" s="197">
        <f t="shared" si="25"/>
        <v>0</v>
      </c>
      <c r="BG188" s="197">
        <f t="shared" si="26"/>
        <v>0</v>
      </c>
      <c r="BH188" s="197">
        <f t="shared" si="27"/>
        <v>0</v>
      </c>
      <c r="BI188" s="197">
        <f t="shared" si="28"/>
        <v>0</v>
      </c>
      <c r="BJ188" s="14" t="s">
        <v>86</v>
      </c>
      <c r="BK188" s="197">
        <f t="shared" si="29"/>
        <v>0</v>
      </c>
      <c r="BL188" s="14" t="s">
        <v>293</v>
      </c>
      <c r="BM188" s="196" t="s">
        <v>842</v>
      </c>
    </row>
    <row r="189" spans="1:65" s="2" customFormat="1" ht="37.9" customHeight="1">
      <c r="A189" s="31"/>
      <c r="B189" s="32"/>
      <c r="C189" s="184" t="s">
        <v>503</v>
      </c>
      <c r="D189" s="184" t="s">
        <v>172</v>
      </c>
      <c r="E189" s="185" t="s">
        <v>304</v>
      </c>
      <c r="F189" s="186" t="s">
        <v>305</v>
      </c>
      <c r="G189" s="187" t="s">
        <v>264</v>
      </c>
      <c r="H189" s="188">
        <v>1</v>
      </c>
      <c r="I189" s="189"/>
      <c r="J189" s="190">
        <f t="shared" si="20"/>
        <v>0</v>
      </c>
      <c r="K189" s="191"/>
      <c r="L189" s="36"/>
      <c r="M189" s="192" t="s">
        <v>1</v>
      </c>
      <c r="N189" s="193" t="s">
        <v>43</v>
      </c>
      <c r="O189" s="68"/>
      <c r="P189" s="194">
        <f t="shared" si="21"/>
        <v>0</v>
      </c>
      <c r="Q189" s="194">
        <v>0</v>
      </c>
      <c r="R189" s="194">
        <f t="shared" si="22"/>
        <v>0</v>
      </c>
      <c r="S189" s="194">
        <v>0</v>
      </c>
      <c r="T189" s="195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293</v>
      </c>
      <c r="AT189" s="196" t="s">
        <v>172</v>
      </c>
      <c r="AU189" s="196" t="s">
        <v>88</v>
      </c>
      <c r="AY189" s="14" t="s">
        <v>170</v>
      </c>
      <c r="BE189" s="197">
        <f t="shared" si="24"/>
        <v>0</v>
      </c>
      <c r="BF189" s="197">
        <f t="shared" si="25"/>
        <v>0</v>
      </c>
      <c r="BG189" s="197">
        <f t="shared" si="26"/>
        <v>0</v>
      </c>
      <c r="BH189" s="197">
        <f t="shared" si="27"/>
        <v>0</v>
      </c>
      <c r="BI189" s="197">
        <f t="shared" si="28"/>
        <v>0</v>
      </c>
      <c r="BJ189" s="14" t="s">
        <v>86</v>
      </c>
      <c r="BK189" s="197">
        <f t="shared" si="29"/>
        <v>0</v>
      </c>
      <c r="BL189" s="14" t="s">
        <v>293</v>
      </c>
      <c r="BM189" s="196" t="s">
        <v>843</v>
      </c>
    </row>
    <row r="190" spans="1:65" s="2" customFormat="1" ht="24.2" customHeight="1">
      <c r="A190" s="31"/>
      <c r="B190" s="32"/>
      <c r="C190" s="184" t="s">
        <v>505</v>
      </c>
      <c r="D190" s="184" t="s">
        <v>172</v>
      </c>
      <c r="E190" s="185" t="s">
        <v>308</v>
      </c>
      <c r="F190" s="186" t="s">
        <v>309</v>
      </c>
      <c r="G190" s="187" t="s">
        <v>264</v>
      </c>
      <c r="H190" s="188">
        <v>1</v>
      </c>
      <c r="I190" s="189"/>
      <c r="J190" s="190">
        <f t="shared" si="20"/>
        <v>0</v>
      </c>
      <c r="K190" s="191"/>
      <c r="L190" s="36"/>
      <c r="M190" s="192" t="s">
        <v>1</v>
      </c>
      <c r="N190" s="193" t="s">
        <v>43</v>
      </c>
      <c r="O190" s="68"/>
      <c r="P190" s="194">
        <f t="shared" si="21"/>
        <v>0</v>
      </c>
      <c r="Q190" s="194">
        <v>0</v>
      </c>
      <c r="R190" s="194">
        <f t="shared" si="22"/>
        <v>0</v>
      </c>
      <c r="S190" s="194">
        <v>0</v>
      </c>
      <c r="T190" s="195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293</v>
      </c>
      <c r="AT190" s="196" t="s">
        <v>172</v>
      </c>
      <c r="AU190" s="196" t="s">
        <v>88</v>
      </c>
      <c r="AY190" s="14" t="s">
        <v>170</v>
      </c>
      <c r="BE190" s="197">
        <f t="shared" si="24"/>
        <v>0</v>
      </c>
      <c r="BF190" s="197">
        <f t="shared" si="25"/>
        <v>0</v>
      </c>
      <c r="BG190" s="197">
        <f t="shared" si="26"/>
        <v>0</v>
      </c>
      <c r="BH190" s="197">
        <f t="shared" si="27"/>
        <v>0</v>
      </c>
      <c r="BI190" s="197">
        <f t="shared" si="28"/>
        <v>0</v>
      </c>
      <c r="BJ190" s="14" t="s">
        <v>86</v>
      </c>
      <c r="BK190" s="197">
        <f t="shared" si="29"/>
        <v>0</v>
      </c>
      <c r="BL190" s="14" t="s">
        <v>293</v>
      </c>
      <c r="BM190" s="196" t="s">
        <v>844</v>
      </c>
    </row>
    <row r="191" spans="1:65" s="2" customFormat="1" ht="14.45" customHeight="1">
      <c r="A191" s="31"/>
      <c r="B191" s="32"/>
      <c r="C191" s="184" t="s">
        <v>507</v>
      </c>
      <c r="D191" s="184" t="s">
        <v>172</v>
      </c>
      <c r="E191" s="185" t="s">
        <v>312</v>
      </c>
      <c r="F191" s="186" t="s">
        <v>313</v>
      </c>
      <c r="G191" s="187" t="s">
        <v>264</v>
      </c>
      <c r="H191" s="188">
        <v>1</v>
      </c>
      <c r="I191" s="189"/>
      <c r="J191" s="190">
        <f t="shared" si="20"/>
        <v>0</v>
      </c>
      <c r="K191" s="191"/>
      <c r="L191" s="36"/>
      <c r="M191" s="209" t="s">
        <v>1</v>
      </c>
      <c r="N191" s="210" t="s">
        <v>43</v>
      </c>
      <c r="O191" s="211"/>
      <c r="P191" s="212">
        <f t="shared" si="21"/>
        <v>0</v>
      </c>
      <c r="Q191" s="212">
        <v>0</v>
      </c>
      <c r="R191" s="212">
        <f t="shared" si="22"/>
        <v>0</v>
      </c>
      <c r="S191" s="212">
        <v>0</v>
      </c>
      <c r="T191" s="213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293</v>
      </c>
      <c r="AT191" s="196" t="s">
        <v>172</v>
      </c>
      <c r="AU191" s="196" t="s">
        <v>88</v>
      </c>
      <c r="AY191" s="14" t="s">
        <v>170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4" t="s">
        <v>86</v>
      </c>
      <c r="BK191" s="197">
        <f t="shared" si="29"/>
        <v>0</v>
      </c>
      <c r="BL191" s="14" t="s">
        <v>293</v>
      </c>
      <c r="BM191" s="196" t="s">
        <v>845</v>
      </c>
    </row>
    <row r="192" spans="1:65" s="2" customFormat="1" ht="6.95" customHeight="1">
      <c r="A192" s="3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36"/>
      <c r="M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</row>
  </sheetData>
  <sheetProtection algorithmName="SHA-512" hashValue="T2idOy1aVgLusJbGaTqtSin2i4hc6AxagV2TRmwR7vwo13lor21o17k2MUfH3ik0AFMUHTqChZVPav8OVaz0Hg==" saltValue="jTS+18jgHBkxxNwXKq7MIWBRGRcsgQ2oOO58Efc9OdAfjolo5MVU6fKFu/Ts7mGzCT10eWecLtBkprJ8ZvxmhQ==" spinCount="100000" sheet="1" objects="1" scenarios="1" formatColumns="0" formatRows="0" autoFilter="0"/>
  <autoFilter ref="C123:K19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106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846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ROUND(J122,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ROUND((SUM(BE122:BE205)),  2)</f>
        <v>0</v>
      </c>
      <c r="G33" s="31"/>
      <c r="H33" s="31"/>
      <c r="I33" s="121">
        <v>0.21</v>
      </c>
      <c r="J33" s="120">
        <f>ROUND(((SUM(BE122:BE205))*I33),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ROUND((SUM(BF122:BF205)),  2)</f>
        <v>0</v>
      </c>
      <c r="G34" s="31"/>
      <c r="H34" s="31"/>
      <c r="I34" s="121">
        <v>0.15</v>
      </c>
      <c r="J34" s="120">
        <f>ROUND(((SUM(BF122:BF205))*I34),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ROUND((SUM(BG122:BG205)),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ROUND((SUM(BH122:BH205)),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ROUND((SUM(BI122:BI205)),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04a - Terénní a sadové úpravy - III.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847</v>
      </c>
      <c r="E97" s="147"/>
      <c r="F97" s="147"/>
      <c r="G97" s="147"/>
      <c r="H97" s="147"/>
      <c r="I97" s="147"/>
      <c r="J97" s="148">
        <f>J123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848</v>
      </c>
      <c r="E98" s="153"/>
      <c r="F98" s="153"/>
      <c r="G98" s="153"/>
      <c r="H98" s="153"/>
      <c r="I98" s="153"/>
      <c r="J98" s="154">
        <f>J124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148</v>
      </c>
      <c r="E99" s="153"/>
      <c r="F99" s="153"/>
      <c r="G99" s="153"/>
      <c r="H99" s="153"/>
      <c r="I99" s="153"/>
      <c r="J99" s="154">
        <f>J196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152</v>
      </c>
      <c r="E100" s="153"/>
      <c r="F100" s="153"/>
      <c r="G100" s="153"/>
      <c r="H100" s="153"/>
      <c r="I100" s="153"/>
      <c r="J100" s="154">
        <f>J198</f>
        <v>0</v>
      </c>
      <c r="K100" s="151"/>
      <c r="L100" s="155"/>
    </row>
    <row r="101" spans="1:31" s="9" customFormat="1" ht="24.95" customHeight="1">
      <c r="B101" s="144"/>
      <c r="C101" s="145"/>
      <c r="D101" s="146" t="s">
        <v>153</v>
      </c>
      <c r="E101" s="147"/>
      <c r="F101" s="147"/>
      <c r="G101" s="147"/>
      <c r="H101" s="147"/>
      <c r="I101" s="147"/>
      <c r="J101" s="148">
        <f>J201</f>
        <v>0</v>
      </c>
      <c r="K101" s="145"/>
      <c r="L101" s="149"/>
    </row>
    <row r="102" spans="1:31" s="10" customFormat="1" ht="19.899999999999999" customHeight="1">
      <c r="B102" s="150"/>
      <c r="C102" s="151"/>
      <c r="D102" s="152" t="s">
        <v>154</v>
      </c>
      <c r="E102" s="153"/>
      <c r="F102" s="153"/>
      <c r="G102" s="153"/>
      <c r="H102" s="153"/>
      <c r="I102" s="153"/>
      <c r="J102" s="154">
        <f>J202</f>
        <v>0</v>
      </c>
      <c r="K102" s="151"/>
      <c r="L102" s="155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155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62" t="str">
        <f>E7</f>
        <v>Revitalizace sídliště Šumavská - Pod Vodojemem - III. a IV. Etapa</v>
      </c>
      <c r="F112" s="263"/>
      <c r="G112" s="263"/>
      <c r="H112" s="26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138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18" t="str">
        <f>E9</f>
        <v>04a - Terénní a sadové úpravy - III. etapa</v>
      </c>
      <c r="F114" s="264"/>
      <c r="G114" s="264"/>
      <c r="H114" s="264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F12</f>
        <v xml:space="preserve"> </v>
      </c>
      <c r="G116" s="33"/>
      <c r="H116" s="33"/>
      <c r="I116" s="26" t="s">
        <v>22</v>
      </c>
      <c r="J116" s="63" t="str">
        <f>IF(J12="","",J12)</f>
        <v>2. 11. 2021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3"/>
      <c r="E118" s="33"/>
      <c r="F118" s="24" t="str">
        <f>E15</f>
        <v>město Horažďovice</v>
      </c>
      <c r="G118" s="33"/>
      <c r="H118" s="33"/>
      <c r="I118" s="26" t="s">
        <v>32</v>
      </c>
      <c r="J118" s="29" t="str">
        <f>E21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30</v>
      </c>
      <c r="D119" s="33"/>
      <c r="E119" s="33"/>
      <c r="F119" s="24" t="str">
        <f>IF(E18="","",E18)</f>
        <v>Vyplň údaj</v>
      </c>
      <c r="G119" s="33"/>
      <c r="H119" s="33"/>
      <c r="I119" s="26" t="s">
        <v>35</v>
      </c>
      <c r="J119" s="29" t="str">
        <f>E24</f>
        <v>Pavel Matoušek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56"/>
      <c r="B121" s="157"/>
      <c r="C121" s="158" t="s">
        <v>156</v>
      </c>
      <c r="D121" s="159" t="s">
        <v>63</v>
      </c>
      <c r="E121" s="159" t="s">
        <v>59</v>
      </c>
      <c r="F121" s="159" t="s">
        <v>60</v>
      </c>
      <c r="G121" s="159" t="s">
        <v>157</v>
      </c>
      <c r="H121" s="159" t="s">
        <v>158</v>
      </c>
      <c r="I121" s="159" t="s">
        <v>159</v>
      </c>
      <c r="J121" s="160" t="s">
        <v>142</v>
      </c>
      <c r="K121" s="161" t="s">
        <v>160</v>
      </c>
      <c r="L121" s="162"/>
      <c r="M121" s="72" t="s">
        <v>1</v>
      </c>
      <c r="N121" s="73" t="s">
        <v>42</v>
      </c>
      <c r="O121" s="73" t="s">
        <v>161</v>
      </c>
      <c r="P121" s="73" t="s">
        <v>162</v>
      </c>
      <c r="Q121" s="73" t="s">
        <v>163</v>
      </c>
      <c r="R121" s="73" t="s">
        <v>164</v>
      </c>
      <c r="S121" s="73" t="s">
        <v>165</v>
      </c>
      <c r="T121" s="74" t="s">
        <v>166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pans="1:65" s="2" customFormat="1" ht="22.9" customHeight="1">
      <c r="A122" s="31"/>
      <c r="B122" s="32"/>
      <c r="C122" s="79" t="s">
        <v>167</v>
      </c>
      <c r="D122" s="33"/>
      <c r="E122" s="33"/>
      <c r="F122" s="33"/>
      <c r="G122" s="33"/>
      <c r="H122" s="33"/>
      <c r="I122" s="33"/>
      <c r="J122" s="163">
        <f>BK122</f>
        <v>0</v>
      </c>
      <c r="K122" s="33"/>
      <c r="L122" s="36"/>
      <c r="M122" s="75"/>
      <c r="N122" s="164"/>
      <c r="O122" s="76"/>
      <c r="P122" s="165">
        <f>P123+P201</f>
        <v>0</v>
      </c>
      <c r="Q122" s="76"/>
      <c r="R122" s="165">
        <f>R123+R201</f>
        <v>26.435882000000003</v>
      </c>
      <c r="S122" s="76"/>
      <c r="T122" s="166">
        <f>T123+T201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77</v>
      </c>
      <c r="AU122" s="14" t="s">
        <v>144</v>
      </c>
      <c r="BK122" s="167">
        <f>BK123+BK201</f>
        <v>0</v>
      </c>
    </row>
    <row r="123" spans="1:65" s="12" customFormat="1" ht="25.9" customHeight="1">
      <c r="B123" s="168"/>
      <c r="C123" s="169"/>
      <c r="D123" s="170" t="s">
        <v>77</v>
      </c>
      <c r="E123" s="171" t="s">
        <v>168</v>
      </c>
      <c r="F123" s="171" t="s">
        <v>849</v>
      </c>
      <c r="G123" s="169"/>
      <c r="H123" s="169"/>
      <c r="I123" s="172"/>
      <c r="J123" s="173">
        <f>BK123</f>
        <v>0</v>
      </c>
      <c r="K123" s="169"/>
      <c r="L123" s="174"/>
      <c r="M123" s="175"/>
      <c r="N123" s="176"/>
      <c r="O123" s="176"/>
      <c r="P123" s="177">
        <f>P124+P196+P198</f>
        <v>0</v>
      </c>
      <c r="Q123" s="176"/>
      <c r="R123" s="177">
        <f>R124+R196+R198</f>
        <v>26.435882000000003</v>
      </c>
      <c r="S123" s="176"/>
      <c r="T123" s="178">
        <f>T124+T196+T198</f>
        <v>0</v>
      </c>
      <c r="AR123" s="179" t="s">
        <v>86</v>
      </c>
      <c r="AT123" s="180" t="s">
        <v>77</v>
      </c>
      <c r="AU123" s="180" t="s">
        <v>78</v>
      </c>
      <c r="AY123" s="179" t="s">
        <v>170</v>
      </c>
      <c r="BK123" s="181">
        <f>BK124+BK196+BK198</f>
        <v>0</v>
      </c>
    </row>
    <row r="124" spans="1:65" s="12" customFormat="1" ht="22.9" customHeight="1">
      <c r="B124" s="168"/>
      <c r="C124" s="169"/>
      <c r="D124" s="170" t="s">
        <v>77</v>
      </c>
      <c r="E124" s="182" t="s">
        <v>86</v>
      </c>
      <c r="F124" s="182" t="s">
        <v>850</v>
      </c>
      <c r="G124" s="169"/>
      <c r="H124" s="169"/>
      <c r="I124" s="172"/>
      <c r="J124" s="183">
        <f>BK124</f>
        <v>0</v>
      </c>
      <c r="K124" s="169"/>
      <c r="L124" s="174"/>
      <c r="M124" s="175"/>
      <c r="N124" s="176"/>
      <c r="O124" s="176"/>
      <c r="P124" s="177">
        <f>SUM(P125:P195)</f>
        <v>0</v>
      </c>
      <c r="Q124" s="176"/>
      <c r="R124" s="177">
        <f>SUM(R125:R195)</f>
        <v>26.435882000000003</v>
      </c>
      <c r="S124" s="176"/>
      <c r="T124" s="178">
        <f>SUM(T125:T195)</f>
        <v>0</v>
      </c>
      <c r="AR124" s="179" t="s">
        <v>86</v>
      </c>
      <c r="AT124" s="180" t="s">
        <v>77</v>
      </c>
      <c r="AU124" s="180" t="s">
        <v>86</v>
      </c>
      <c r="AY124" s="179" t="s">
        <v>170</v>
      </c>
      <c r="BK124" s="181">
        <f>SUM(BK125:BK195)</f>
        <v>0</v>
      </c>
    </row>
    <row r="125" spans="1:65" s="2" customFormat="1" ht="24.2" customHeight="1">
      <c r="A125" s="31"/>
      <c r="B125" s="32"/>
      <c r="C125" s="184" t="s">
        <v>86</v>
      </c>
      <c r="D125" s="184" t="s">
        <v>172</v>
      </c>
      <c r="E125" s="185" t="s">
        <v>851</v>
      </c>
      <c r="F125" s="186" t="s">
        <v>852</v>
      </c>
      <c r="G125" s="187" t="s">
        <v>196</v>
      </c>
      <c r="H125" s="188">
        <v>25</v>
      </c>
      <c r="I125" s="189"/>
      <c r="J125" s="190">
        <f t="shared" ref="J125:J156" si="0">ROUND(I125*H125,2)</f>
        <v>0</v>
      </c>
      <c r="K125" s="191"/>
      <c r="L125" s="36"/>
      <c r="M125" s="192" t="s">
        <v>1</v>
      </c>
      <c r="N125" s="193" t="s">
        <v>43</v>
      </c>
      <c r="O125" s="68"/>
      <c r="P125" s="194">
        <f t="shared" ref="P125:P156" si="1">O125*H125</f>
        <v>0</v>
      </c>
      <c r="Q125" s="194">
        <v>0</v>
      </c>
      <c r="R125" s="194">
        <f t="shared" ref="R125:R156" si="2">Q125*H125</f>
        <v>0</v>
      </c>
      <c r="S125" s="194">
        <v>0</v>
      </c>
      <c r="T125" s="195">
        <f t="shared" ref="T125:T156" si="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176</v>
      </c>
      <c r="AT125" s="196" t="s">
        <v>172</v>
      </c>
      <c r="AU125" s="196" t="s">
        <v>88</v>
      </c>
      <c r="AY125" s="14" t="s">
        <v>170</v>
      </c>
      <c r="BE125" s="197">
        <f t="shared" ref="BE125:BE156" si="4">IF(N125="základní",J125,0)</f>
        <v>0</v>
      </c>
      <c r="BF125" s="197">
        <f t="shared" ref="BF125:BF156" si="5">IF(N125="snížená",J125,0)</f>
        <v>0</v>
      </c>
      <c r="BG125" s="197">
        <f t="shared" ref="BG125:BG156" si="6">IF(N125="zákl. přenesená",J125,0)</f>
        <v>0</v>
      </c>
      <c r="BH125" s="197">
        <f t="shared" ref="BH125:BH156" si="7">IF(N125="sníž. přenesená",J125,0)</f>
        <v>0</v>
      </c>
      <c r="BI125" s="197">
        <f t="shared" ref="BI125:BI156" si="8">IF(N125="nulová",J125,0)</f>
        <v>0</v>
      </c>
      <c r="BJ125" s="14" t="s">
        <v>86</v>
      </c>
      <c r="BK125" s="197">
        <f t="shared" ref="BK125:BK156" si="9">ROUND(I125*H125,2)</f>
        <v>0</v>
      </c>
      <c r="BL125" s="14" t="s">
        <v>176</v>
      </c>
      <c r="BM125" s="196" t="s">
        <v>853</v>
      </c>
    </row>
    <row r="126" spans="1:65" s="2" customFormat="1" ht="24.2" customHeight="1">
      <c r="A126" s="31"/>
      <c r="B126" s="32"/>
      <c r="C126" s="184" t="s">
        <v>88</v>
      </c>
      <c r="D126" s="184" t="s">
        <v>172</v>
      </c>
      <c r="E126" s="185" t="s">
        <v>854</v>
      </c>
      <c r="F126" s="186" t="s">
        <v>855</v>
      </c>
      <c r="G126" s="187" t="s">
        <v>207</v>
      </c>
      <c r="H126" s="188">
        <v>1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43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176</v>
      </c>
      <c r="AT126" s="196" t="s">
        <v>172</v>
      </c>
      <c r="AU126" s="196" t="s">
        <v>88</v>
      </c>
      <c r="AY126" s="14" t="s">
        <v>170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86</v>
      </c>
      <c r="BK126" s="197">
        <f t="shared" si="9"/>
        <v>0</v>
      </c>
      <c r="BL126" s="14" t="s">
        <v>176</v>
      </c>
      <c r="BM126" s="196" t="s">
        <v>856</v>
      </c>
    </row>
    <row r="127" spans="1:65" s="2" customFormat="1" ht="24.2" customHeight="1">
      <c r="A127" s="31"/>
      <c r="B127" s="32"/>
      <c r="C127" s="184" t="s">
        <v>181</v>
      </c>
      <c r="D127" s="184" t="s">
        <v>172</v>
      </c>
      <c r="E127" s="185" t="s">
        <v>857</v>
      </c>
      <c r="F127" s="186" t="s">
        <v>858</v>
      </c>
      <c r="G127" s="187" t="s">
        <v>207</v>
      </c>
      <c r="H127" s="188">
        <v>1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43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176</v>
      </c>
      <c r="AT127" s="196" t="s">
        <v>172</v>
      </c>
      <c r="AU127" s="196" t="s">
        <v>88</v>
      </c>
      <c r="AY127" s="14" t="s">
        <v>170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86</v>
      </c>
      <c r="BK127" s="197">
        <f t="shared" si="9"/>
        <v>0</v>
      </c>
      <c r="BL127" s="14" t="s">
        <v>176</v>
      </c>
      <c r="BM127" s="196" t="s">
        <v>859</v>
      </c>
    </row>
    <row r="128" spans="1:65" s="2" customFormat="1" ht="14.45" customHeight="1">
      <c r="A128" s="31"/>
      <c r="B128" s="32"/>
      <c r="C128" s="184" t="s">
        <v>176</v>
      </c>
      <c r="D128" s="184" t="s">
        <v>172</v>
      </c>
      <c r="E128" s="185" t="s">
        <v>860</v>
      </c>
      <c r="F128" s="186" t="s">
        <v>861</v>
      </c>
      <c r="G128" s="187" t="s">
        <v>207</v>
      </c>
      <c r="H128" s="188">
        <v>2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43</v>
      </c>
      <c r="O128" s="68"/>
      <c r="P128" s="194">
        <f t="shared" si="1"/>
        <v>0</v>
      </c>
      <c r="Q128" s="194">
        <v>5.0000000000000002E-5</v>
      </c>
      <c r="R128" s="194">
        <f t="shared" si="2"/>
        <v>1E-4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176</v>
      </c>
      <c r="AT128" s="196" t="s">
        <v>172</v>
      </c>
      <c r="AU128" s="196" t="s">
        <v>88</v>
      </c>
      <c r="AY128" s="14" t="s">
        <v>170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86</v>
      </c>
      <c r="BK128" s="197">
        <f t="shared" si="9"/>
        <v>0</v>
      </c>
      <c r="BL128" s="14" t="s">
        <v>176</v>
      </c>
      <c r="BM128" s="196" t="s">
        <v>862</v>
      </c>
    </row>
    <row r="129" spans="1:65" s="2" customFormat="1" ht="24.2" customHeight="1">
      <c r="A129" s="31"/>
      <c r="B129" s="32"/>
      <c r="C129" s="184" t="s">
        <v>188</v>
      </c>
      <c r="D129" s="184" t="s">
        <v>172</v>
      </c>
      <c r="E129" s="185" t="s">
        <v>863</v>
      </c>
      <c r="F129" s="186" t="s">
        <v>864</v>
      </c>
      <c r="G129" s="187" t="s">
        <v>196</v>
      </c>
      <c r="H129" s="188">
        <v>1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86</v>
      </c>
      <c r="BK129" s="197">
        <f t="shared" si="9"/>
        <v>0</v>
      </c>
      <c r="BL129" s="14" t="s">
        <v>176</v>
      </c>
      <c r="BM129" s="196" t="s">
        <v>865</v>
      </c>
    </row>
    <row r="130" spans="1:65" s="2" customFormat="1" ht="24.2" customHeight="1">
      <c r="A130" s="31"/>
      <c r="B130" s="32"/>
      <c r="C130" s="184" t="s">
        <v>193</v>
      </c>
      <c r="D130" s="184" t="s">
        <v>172</v>
      </c>
      <c r="E130" s="185" t="s">
        <v>866</v>
      </c>
      <c r="F130" s="186" t="s">
        <v>867</v>
      </c>
      <c r="G130" s="187" t="s">
        <v>196</v>
      </c>
      <c r="H130" s="188">
        <v>2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868</v>
      </c>
    </row>
    <row r="131" spans="1:65" s="2" customFormat="1" ht="24.2" customHeight="1">
      <c r="A131" s="31"/>
      <c r="B131" s="32"/>
      <c r="C131" s="184" t="s">
        <v>199</v>
      </c>
      <c r="D131" s="184" t="s">
        <v>172</v>
      </c>
      <c r="E131" s="185" t="s">
        <v>869</v>
      </c>
      <c r="F131" s="186" t="s">
        <v>870</v>
      </c>
      <c r="G131" s="187" t="s">
        <v>196</v>
      </c>
      <c r="H131" s="188">
        <v>5740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871</v>
      </c>
    </row>
    <row r="132" spans="1:65" s="2" customFormat="1" ht="14.45" customHeight="1">
      <c r="A132" s="31"/>
      <c r="B132" s="32"/>
      <c r="C132" s="198" t="s">
        <v>204</v>
      </c>
      <c r="D132" s="198" t="s">
        <v>210</v>
      </c>
      <c r="E132" s="199" t="s">
        <v>872</v>
      </c>
      <c r="F132" s="200" t="s">
        <v>873</v>
      </c>
      <c r="G132" s="201" t="s">
        <v>191</v>
      </c>
      <c r="H132" s="202">
        <v>20</v>
      </c>
      <c r="I132" s="203"/>
      <c r="J132" s="204">
        <f t="shared" si="0"/>
        <v>0</v>
      </c>
      <c r="K132" s="205"/>
      <c r="L132" s="206"/>
      <c r="M132" s="207" t="s">
        <v>1</v>
      </c>
      <c r="N132" s="208" t="s">
        <v>43</v>
      </c>
      <c r="O132" s="68"/>
      <c r="P132" s="194">
        <f t="shared" si="1"/>
        <v>0</v>
      </c>
      <c r="Q132" s="194">
        <v>1</v>
      </c>
      <c r="R132" s="194">
        <f t="shared" si="2"/>
        <v>20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204</v>
      </c>
      <c r="AT132" s="196" t="s">
        <v>210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874</v>
      </c>
    </row>
    <row r="133" spans="1:65" s="2" customFormat="1" ht="14.45" customHeight="1">
      <c r="A133" s="31"/>
      <c r="B133" s="32"/>
      <c r="C133" s="184" t="s">
        <v>209</v>
      </c>
      <c r="D133" s="184" t="s">
        <v>172</v>
      </c>
      <c r="E133" s="185" t="s">
        <v>875</v>
      </c>
      <c r="F133" s="186" t="s">
        <v>876</v>
      </c>
      <c r="G133" s="187" t="s">
        <v>196</v>
      </c>
      <c r="H133" s="188">
        <v>5740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877</v>
      </c>
    </row>
    <row r="134" spans="1:65" s="2" customFormat="1" ht="24.2" customHeight="1">
      <c r="A134" s="31"/>
      <c r="B134" s="32"/>
      <c r="C134" s="184" t="s">
        <v>214</v>
      </c>
      <c r="D134" s="184" t="s">
        <v>172</v>
      </c>
      <c r="E134" s="185" t="s">
        <v>878</v>
      </c>
      <c r="F134" s="186" t="s">
        <v>879</v>
      </c>
      <c r="G134" s="187" t="s">
        <v>196</v>
      </c>
      <c r="H134" s="188">
        <v>1673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880</v>
      </c>
    </row>
    <row r="135" spans="1:65" s="2" customFormat="1" ht="14.45" customHeight="1">
      <c r="A135" s="31"/>
      <c r="B135" s="32"/>
      <c r="C135" s="198" t="s">
        <v>219</v>
      </c>
      <c r="D135" s="198" t="s">
        <v>210</v>
      </c>
      <c r="E135" s="199" t="s">
        <v>881</v>
      </c>
      <c r="F135" s="200" t="s">
        <v>882</v>
      </c>
      <c r="G135" s="201" t="s">
        <v>680</v>
      </c>
      <c r="H135" s="202">
        <v>33</v>
      </c>
      <c r="I135" s="203"/>
      <c r="J135" s="204">
        <f t="shared" si="0"/>
        <v>0</v>
      </c>
      <c r="K135" s="205"/>
      <c r="L135" s="206"/>
      <c r="M135" s="207" t="s">
        <v>1</v>
      </c>
      <c r="N135" s="208" t="s">
        <v>43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204</v>
      </c>
      <c r="AT135" s="196" t="s">
        <v>210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883</v>
      </c>
    </row>
    <row r="136" spans="1:65" s="2" customFormat="1" ht="14.45" customHeight="1">
      <c r="A136" s="31"/>
      <c r="B136" s="32"/>
      <c r="C136" s="198" t="s">
        <v>225</v>
      </c>
      <c r="D136" s="198" t="s">
        <v>210</v>
      </c>
      <c r="E136" s="199" t="s">
        <v>884</v>
      </c>
      <c r="F136" s="200" t="s">
        <v>885</v>
      </c>
      <c r="G136" s="201" t="s">
        <v>680</v>
      </c>
      <c r="H136" s="202">
        <v>50</v>
      </c>
      <c r="I136" s="203"/>
      <c r="J136" s="204">
        <f t="shared" si="0"/>
        <v>0</v>
      </c>
      <c r="K136" s="205"/>
      <c r="L136" s="206"/>
      <c r="M136" s="207" t="s">
        <v>1</v>
      </c>
      <c r="N136" s="208" t="s">
        <v>43</v>
      </c>
      <c r="O136" s="68"/>
      <c r="P136" s="194">
        <f t="shared" si="1"/>
        <v>0</v>
      </c>
      <c r="Q136" s="194">
        <v>1E-3</v>
      </c>
      <c r="R136" s="194">
        <f t="shared" si="2"/>
        <v>0.05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204</v>
      </c>
      <c r="AT136" s="196" t="s">
        <v>210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886</v>
      </c>
    </row>
    <row r="137" spans="1:65" s="2" customFormat="1" ht="14.45" customHeight="1">
      <c r="A137" s="31"/>
      <c r="B137" s="32"/>
      <c r="C137" s="198" t="s">
        <v>229</v>
      </c>
      <c r="D137" s="198" t="s">
        <v>210</v>
      </c>
      <c r="E137" s="199" t="s">
        <v>887</v>
      </c>
      <c r="F137" s="200" t="s">
        <v>888</v>
      </c>
      <c r="G137" s="201" t="s">
        <v>175</v>
      </c>
      <c r="H137" s="202">
        <v>7.8</v>
      </c>
      <c r="I137" s="203"/>
      <c r="J137" s="204">
        <f t="shared" si="0"/>
        <v>0</v>
      </c>
      <c r="K137" s="205"/>
      <c r="L137" s="206"/>
      <c r="M137" s="207" t="s">
        <v>1</v>
      </c>
      <c r="N137" s="208" t="s">
        <v>43</v>
      </c>
      <c r="O137" s="68"/>
      <c r="P137" s="194">
        <f t="shared" si="1"/>
        <v>0</v>
      </c>
      <c r="Q137" s="194">
        <v>0.21</v>
      </c>
      <c r="R137" s="194">
        <f t="shared" si="2"/>
        <v>1.6379999999999999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204</v>
      </c>
      <c r="AT137" s="196" t="s">
        <v>210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889</v>
      </c>
    </row>
    <row r="138" spans="1:65" s="2" customFormat="1" ht="24.2" customHeight="1">
      <c r="A138" s="31"/>
      <c r="B138" s="32"/>
      <c r="C138" s="184" t="s">
        <v>249</v>
      </c>
      <c r="D138" s="184" t="s">
        <v>172</v>
      </c>
      <c r="E138" s="185" t="s">
        <v>890</v>
      </c>
      <c r="F138" s="186" t="s">
        <v>891</v>
      </c>
      <c r="G138" s="187" t="s">
        <v>196</v>
      </c>
      <c r="H138" s="188">
        <v>193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892</v>
      </c>
    </row>
    <row r="139" spans="1:65" s="2" customFormat="1" ht="14.45" customHeight="1">
      <c r="A139" s="31"/>
      <c r="B139" s="32"/>
      <c r="C139" s="198" t="s">
        <v>253</v>
      </c>
      <c r="D139" s="198" t="s">
        <v>210</v>
      </c>
      <c r="E139" s="199" t="s">
        <v>893</v>
      </c>
      <c r="F139" s="200" t="s">
        <v>894</v>
      </c>
      <c r="G139" s="201" t="s">
        <v>196</v>
      </c>
      <c r="H139" s="202">
        <v>270</v>
      </c>
      <c r="I139" s="203"/>
      <c r="J139" s="204">
        <f t="shared" si="0"/>
        <v>0</v>
      </c>
      <c r="K139" s="205"/>
      <c r="L139" s="206"/>
      <c r="M139" s="207" t="s">
        <v>1</v>
      </c>
      <c r="N139" s="208" t="s">
        <v>43</v>
      </c>
      <c r="O139" s="68"/>
      <c r="P139" s="194">
        <f t="shared" si="1"/>
        <v>0</v>
      </c>
      <c r="Q139" s="194">
        <v>4.0000000000000002E-4</v>
      </c>
      <c r="R139" s="194">
        <f t="shared" si="2"/>
        <v>0.108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204</v>
      </c>
      <c r="AT139" s="196" t="s">
        <v>210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895</v>
      </c>
    </row>
    <row r="140" spans="1:65" s="2" customFormat="1" ht="24.2" customHeight="1">
      <c r="A140" s="31"/>
      <c r="B140" s="32"/>
      <c r="C140" s="184" t="s">
        <v>450</v>
      </c>
      <c r="D140" s="184" t="s">
        <v>172</v>
      </c>
      <c r="E140" s="185" t="s">
        <v>896</v>
      </c>
      <c r="F140" s="186" t="s">
        <v>897</v>
      </c>
      <c r="G140" s="187" t="s">
        <v>207</v>
      </c>
      <c r="H140" s="188">
        <v>351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43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176</v>
      </c>
      <c r="AT140" s="196" t="s">
        <v>172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898</v>
      </c>
    </row>
    <row r="141" spans="1:65" s="2" customFormat="1" ht="24.2" customHeight="1">
      <c r="A141" s="31"/>
      <c r="B141" s="32"/>
      <c r="C141" s="184" t="s">
        <v>257</v>
      </c>
      <c r="D141" s="184" t="s">
        <v>172</v>
      </c>
      <c r="E141" s="185" t="s">
        <v>899</v>
      </c>
      <c r="F141" s="186" t="s">
        <v>900</v>
      </c>
      <c r="G141" s="187" t="s">
        <v>207</v>
      </c>
      <c r="H141" s="188">
        <v>4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901</v>
      </c>
    </row>
    <row r="142" spans="1:65" s="2" customFormat="1" ht="24.2" customHeight="1">
      <c r="A142" s="31"/>
      <c r="B142" s="32"/>
      <c r="C142" s="184" t="s">
        <v>282</v>
      </c>
      <c r="D142" s="184" t="s">
        <v>172</v>
      </c>
      <c r="E142" s="185" t="s">
        <v>902</v>
      </c>
      <c r="F142" s="186" t="s">
        <v>903</v>
      </c>
      <c r="G142" s="187" t="s">
        <v>207</v>
      </c>
      <c r="H142" s="188">
        <v>12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904</v>
      </c>
    </row>
    <row r="143" spans="1:65" s="2" customFormat="1" ht="24.2" customHeight="1">
      <c r="A143" s="31"/>
      <c r="B143" s="32"/>
      <c r="C143" s="184" t="s">
        <v>7</v>
      </c>
      <c r="D143" s="184" t="s">
        <v>172</v>
      </c>
      <c r="E143" s="185" t="s">
        <v>905</v>
      </c>
      <c r="F143" s="186" t="s">
        <v>906</v>
      </c>
      <c r="G143" s="187" t="s">
        <v>260</v>
      </c>
      <c r="H143" s="188">
        <v>2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176</v>
      </c>
      <c r="AT143" s="196" t="s">
        <v>172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907</v>
      </c>
    </row>
    <row r="144" spans="1:65" s="2" customFormat="1" ht="24.2" customHeight="1">
      <c r="A144" s="31"/>
      <c r="B144" s="32"/>
      <c r="C144" s="184" t="s">
        <v>233</v>
      </c>
      <c r="D144" s="184" t="s">
        <v>172</v>
      </c>
      <c r="E144" s="185" t="s">
        <v>908</v>
      </c>
      <c r="F144" s="186" t="s">
        <v>909</v>
      </c>
      <c r="G144" s="187" t="s">
        <v>196</v>
      </c>
      <c r="H144" s="188">
        <v>5740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43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176</v>
      </c>
      <c r="AT144" s="196" t="s">
        <v>172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910</v>
      </c>
    </row>
    <row r="145" spans="1:65" s="2" customFormat="1" ht="24.2" customHeight="1">
      <c r="A145" s="31"/>
      <c r="B145" s="32"/>
      <c r="C145" s="184" t="s">
        <v>268</v>
      </c>
      <c r="D145" s="184" t="s">
        <v>172</v>
      </c>
      <c r="E145" s="185" t="s">
        <v>911</v>
      </c>
      <c r="F145" s="186" t="s">
        <v>912</v>
      </c>
      <c r="G145" s="187" t="s">
        <v>207</v>
      </c>
      <c r="H145" s="188">
        <v>4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913</v>
      </c>
    </row>
    <row r="146" spans="1:65" s="2" customFormat="1" ht="14.45" customHeight="1">
      <c r="A146" s="31"/>
      <c r="B146" s="32"/>
      <c r="C146" s="198" t="s">
        <v>272</v>
      </c>
      <c r="D146" s="198" t="s">
        <v>210</v>
      </c>
      <c r="E146" s="199" t="s">
        <v>914</v>
      </c>
      <c r="F146" s="200" t="s">
        <v>915</v>
      </c>
      <c r="G146" s="201" t="s">
        <v>207</v>
      </c>
      <c r="H146" s="202">
        <v>1</v>
      </c>
      <c r="I146" s="203"/>
      <c r="J146" s="204">
        <f t="shared" si="0"/>
        <v>0</v>
      </c>
      <c r="K146" s="205"/>
      <c r="L146" s="206"/>
      <c r="M146" s="207" t="s">
        <v>1</v>
      </c>
      <c r="N146" s="208" t="s">
        <v>43</v>
      </c>
      <c r="O146" s="68"/>
      <c r="P146" s="194">
        <f t="shared" si="1"/>
        <v>0</v>
      </c>
      <c r="Q146" s="194">
        <v>1.7999999999999999E-2</v>
      </c>
      <c r="R146" s="194">
        <f t="shared" si="2"/>
        <v>1.7999999999999999E-2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204</v>
      </c>
      <c r="AT146" s="196" t="s">
        <v>210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916</v>
      </c>
    </row>
    <row r="147" spans="1:65" s="2" customFormat="1" ht="14.45" customHeight="1">
      <c r="A147" s="31"/>
      <c r="B147" s="32"/>
      <c r="C147" s="198" t="s">
        <v>276</v>
      </c>
      <c r="D147" s="198" t="s">
        <v>210</v>
      </c>
      <c r="E147" s="199" t="s">
        <v>917</v>
      </c>
      <c r="F147" s="200" t="s">
        <v>918</v>
      </c>
      <c r="G147" s="201" t="s">
        <v>207</v>
      </c>
      <c r="H147" s="202">
        <v>3</v>
      </c>
      <c r="I147" s="203"/>
      <c r="J147" s="204">
        <f t="shared" si="0"/>
        <v>0</v>
      </c>
      <c r="K147" s="205"/>
      <c r="L147" s="206"/>
      <c r="M147" s="207" t="s">
        <v>1</v>
      </c>
      <c r="N147" s="208" t="s">
        <v>43</v>
      </c>
      <c r="O147" s="68"/>
      <c r="P147" s="194">
        <f t="shared" si="1"/>
        <v>0</v>
      </c>
      <c r="Q147" s="194">
        <v>1.7999999999999999E-2</v>
      </c>
      <c r="R147" s="194">
        <f t="shared" si="2"/>
        <v>5.3999999999999992E-2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204</v>
      </c>
      <c r="AT147" s="196" t="s">
        <v>210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919</v>
      </c>
    </row>
    <row r="148" spans="1:65" s="2" customFormat="1" ht="24.2" customHeight="1">
      <c r="A148" s="31"/>
      <c r="B148" s="32"/>
      <c r="C148" s="184" t="s">
        <v>290</v>
      </c>
      <c r="D148" s="184" t="s">
        <v>172</v>
      </c>
      <c r="E148" s="185" t="s">
        <v>920</v>
      </c>
      <c r="F148" s="186" t="s">
        <v>921</v>
      </c>
      <c r="G148" s="187" t="s">
        <v>207</v>
      </c>
      <c r="H148" s="188">
        <v>12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922</v>
      </c>
    </row>
    <row r="149" spans="1:65" s="2" customFormat="1" ht="14.45" customHeight="1">
      <c r="A149" s="31"/>
      <c r="B149" s="32"/>
      <c r="C149" s="198" t="s">
        <v>295</v>
      </c>
      <c r="D149" s="198" t="s">
        <v>210</v>
      </c>
      <c r="E149" s="199" t="s">
        <v>923</v>
      </c>
      <c r="F149" s="200" t="s">
        <v>924</v>
      </c>
      <c r="G149" s="201" t="s">
        <v>260</v>
      </c>
      <c r="H149" s="202">
        <v>3</v>
      </c>
      <c r="I149" s="203"/>
      <c r="J149" s="204">
        <f t="shared" si="0"/>
        <v>0</v>
      </c>
      <c r="K149" s="205"/>
      <c r="L149" s="206"/>
      <c r="M149" s="207" t="s">
        <v>1</v>
      </c>
      <c r="N149" s="208" t="s">
        <v>43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204</v>
      </c>
      <c r="AT149" s="196" t="s">
        <v>210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925</v>
      </c>
    </row>
    <row r="150" spans="1:65" s="2" customFormat="1" ht="14.45" customHeight="1">
      <c r="A150" s="31"/>
      <c r="B150" s="32"/>
      <c r="C150" s="198" t="s">
        <v>422</v>
      </c>
      <c r="D150" s="198" t="s">
        <v>210</v>
      </c>
      <c r="E150" s="199" t="s">
        <v>926</v>
      </c>
      <c r="F150" s="200" t="s">
        <v>927</v>
      </c>
      <c r="G150" s="201" t="s">
        <v>260</v>
      </c>
      <c r="H150" s="202">
        <v>1</v>
      </c>
      <c r="I150" s="203"/>
      <c r="J150" s="204">
        <f t="shared" si="0"/>
        <v>0</v>
      </c>
      <c r="K150" s="205"/>
      <c r="L150" s="206"/>
      <c r="M150" s="207" t="s">
        <v>1</v>
      </c>
      <c r="N150" s="208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204</v>
      </c>
      <c r="AT150" s="196" t="s">
        <v>210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928</v>
      </c>
    </row>
    <row r="151" spans="1:65" s="2" customFormat="1" ht="14.45" customHeight="1">
      <c r="A151" s="31"/>
      <c r="B151" s="32"/>
      <c r="C151" s="198" t="s">
        <v>426</v>
      </c>
      <c r="D151" s="198" t="s">
        <v>210</v>
      </c>
      <c r="E151" s="199" t="s">
        <v>929</v>
      </c>
      <c r="F151" s="200" t="s">
        <v>930</v>
      </c>
      <c r="G151" s="201" t="s">
        <v>207</v>
      </c>
      <c r="H151" s="202">
        <v>1</v>
      </c>
      <c r="I151" s="203"/>
      <c r="J151" s="204">
        <f t="shared" si="0"/>
        <v>0</v>
      </c>
      <c r="K151" s="205"/>
      <c r="L151" s="206"/>
      <c r="M151" s="207" t="s">
        <v>1</v>
      </c>
      <c r="N151" s="208" t="s">
        <v>43</v>
      </c>
      <c r="O151" s="68"/>
      <c r="P151" s="194">
        <f t="shared" si="1"/>
        <v>0</v>
      </c>
      <c r="Q151" s="194">
        <v>1.7999999999999999E-2</v>
      </c>
      <c r="R151" s="194">
        <f t="shared" si="2"/>
        <v>1.7999999999999999E-2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204</v>
      </c>
      <c r="AT151" s="196" t="s">
        <v>210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931</v>
      </c>
    </row>
    <row r="152" spans="1:65" s="2" customFormat="1" ht="14.45" customHeight="1">
      <c r="A152" s="31"/>
      <c r="B152" s="32"/>
      <c r="C152" s="198" t="s">
        <v>430</v>
      </c>
      <c r="D152" s="198" t="s">
        <v>210</v>
      </c>
      <c r="E152" s="199" t="s">
        <v>932</v>
      </c>
      <c r="F152" s="200" t="s">
        <v>933</v>
      </c>
      <c r="G152" s="201" t="s">
        <v>207</v>
      </c>
      <c r="H152" s="202">
        <v>1</v>
      </c>
      <c r="I152" s="203"/>
      <c r="J152" s="204">
        <f t="shared" si="0"/>
        <v>0</v>
      </c>
      <c r="K152" s="205"/>
      <c r="L152" s="206"/>
      <c r="M152" s="207" t="s">
        <v>1</v>
      </c>
      <c r="N152" s="208" t="s">
        <v>43</v>
      </c>
      <c r="O152" s="68"/>
      <c r="P152" s="194">
        <f t="shared" si="1"/>
        <v>0</v>
      </c>
      <c r="Q152" s="194">
        <v>1.7999999999999999E-2</v>
      </c>
      <c r="R152" s="194">
        <f t="shared" si="2"/>
        <v>1.7999999999999999E-2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204</v>
      </c>
      <c r="AT152" s="196" t="s">
        <v>210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934</v>
      </c>
    </row>
    <row r="153" spans="1:65" s="2" customFormat="1" ht="14.45" customHeight="1">
      <c r="A153" s="31"/>
      <c r="B153" s="32"/>
      <c r="C153" s="198" t="s">
        <v>434</v>
      </c>
      <c r="D153" s="198" t="s">
        <v>210</v>
      </c>
      <c r="E153" s="199" t="s">
        <v>935</v>
      </c>
      <c r="F153" s="200" t="s">
        <v>936</v>
      </c>
      <c r="G153" s="201" t="s">
        <v>207</v>
      </c>
      <c r="H153" s="202">
        <v>1</v>
      </c>
      <c r="I153" s="203"/>
      <c r="J153" s="204">
        <f t="shared" si="0"/>
        <v>0</v>
      </c>
      <c r="K153" s="205"/>
      <c r="L153" s="206"/>
      <c r="M153" s="207" t="s">
        <v>1</v>
      </c>
      <c r="N153" s="208" t="s">
        <v>43</v>
      </c>
      <c r="O153" s="68"/>
      <c r="P153" s="194">
        <f t="shared" si="1"/>
        <v>0</v>
      </c>
      <c r="Q153" s="194">
        <v>1.7999999999999999E-2</v>
      </c>
      <c r="R153" s="194">
        <f t="shared" si="2"/>
        <v>1.7999999999999999E-2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204</v>
      </c>
      <c r="AT153" s="196" t="s">
        <v>210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937</v>
      </c>
    </row>
    <row r="154" spans="1:65" s="2" customFormat="1" ht="14.45" customHeight="1">
      <c r="A154" s="31"/>
      <c r="B154" s="32"/>
      <c r="C154" s="198" t="s">
        <v>438</v>
      </c>
      <c r="D154" s="198" t="s">
        <v>210</v>
      </c>
      <c r="E154" s="199" t="s">
        <v>938</v>
      </c>
      <c r="F154" s="200" t="s">
        <v>939</v>
      </c>
      <c r="G154" s="201" t="s">
        <v>207</v>
      </c>
      <c r="H154" s="202">
        <v>1</v>
      </c>
      <c r="I154" s="203"/>
      <c r="J154" s="204">
        <f t="shared" si="0"/>
        <v>0</v>
      </c>
      <c r="K154" s="205"/>
      <c r="L154" s="206"/>
      <c r="M154" s="207" t="s">
        <v>1</v>
      </c>
      <c r="N154" s="208" t="s">
        <v>43</v>
      </c>
      <c r="O154" s="68"/>
      <c r="P154" s="194">
        <f t="shared" si="1"/>
        <v>0</v>
      </c>
      <c r="Q154" s="194">
        <v>1.7999999999999999E-2</v>
      </c>
      <c r="R154" s="194">
        <f t="shared" si="2"/>
        <v>1.7999999999999999E-2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204</v>
      </c>
      <c r="AT154" s="196" t="s">
        <v>210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176</v>
      </c>
      <c r="BM154" s="196" t="s">
        <v>940</v>
      </c>
    </row>
    <row r="155" spans="1:65" s="2" customFormat="1" ht="14.45" customHeight="1">
      <c r="A155" s="31"/>
      <c r="B155" s="32"/>
      <c r="C155" s="198" t="s">
        <v>442</v>
      </c>
      <c r="D155" s="198" t="s">
        <v>210</v>
      </c>
      <c r="E155" s="199" t="s">
        <v>941</v>
      </c>
      <c r="F155" s="200" t="s">
        <v>942</v>
      </c>
      <c r="G155" s="201" t="s">
        <v>207</v>
      </c>
      <c r="H155" s="202">
        <v>1</v>
      </c>
      <c r="I155" s="203"/>
      <c r="J155" s="204">
        <f t="shared" si="0"/>
        <v>0</v>
      </c>
      <c r="K155" s="205"/>
      <c r="L155" s="206"/>
      <c r="M155" s="207" t="s">
        <v>1</v>
      </c>
      <c r="N155" s="208" t="s">
        <v>43</v>
      </c>
      <c r="O155" s="68"/>
      <c r="P155" s="194">
        <f t="shared" si="1"/>
        <v>0</v>
      </c>
      <c r="Q155" s="194">
        <v>1.7999999999999999E-2</v>
      </c>
      <c r="R155" s="194">
        <f t="shared" si="2"/>
        <v>1.7999999999999999E-2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204</v>
      </c>
      <c r="AT155" s="196" t="s">
        <v>210</v>
      </c>
      <c r="AU155" s="196" t="s">
        <v>88</v>
      </c>
      <c r="AY155" s="14" t="s">
        <v>170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86</v>
      </c>
      <c r="BK155" s="197">
        <f t="shared" si="9"/>
        <v>0</v>
      </c>
      <c r="BL155" s="14" t="s">
        <v>176</v>
      </c>
      <c r="BM155" s="196" t="s">
        <v>943</v>
      </c>
    </row>
    <row r="156" spans="1:65" s="2" customFormat="1" ht="14.45" customHeight="1">
      <c r="A156" s="31"/>
      <c r="B156" s="32"/>
      <c r="C156" s="198" t="s">
        <v>446</v>
      </c>
      <c r="D156" s="198" t="s">
        <v>210</v>
      </c>
      <c r="E156" s="199" t="s">
        <v>944</v>
      </c>
      <c r="F156" s="200" t="s">
        <v>945</v>
      </c>
      <c r="G156" s="201" t="s">
        <v>260</v>
      </c>
      <c r="H156" s="202">
        <v>3</v>
      </c>
      <c r="I156" s="203"/>
      <c r="J156" s="204">
        <f t="shared" si="0"/>
        <v>0</v>
      </c>
      <c r="K156" s="205"/>
      <c r="L156" s="206"/>
      <c r="M156" s="207" t="s">
        <v>1</v>
      </c>
      <c r="N156" s="208" t="s">
        <v>43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204</v>
      </c>
      <c r="AT156" s="196" t="s">
        <v>210</v>
      </c>
      <c r="AU156" s="196" t="s">
        <v>88</v>
      </c>
      <c r="AY156" s="14" t="s">
        <v>170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86</v>
      </c>
      <c r="BK156" s="197">
        <f t="shared" si="9"/>
        <v>0</v>
      </c>
      <c r="BL156" s="14" t="s">
        <v>176</v>
      </c>
      <c r="BM156" s="196" t="s">
        <v>946</v>
      </c>
    </row>
    <row r="157" spans="1:65" s="2" customFormat="1" ht="24.2" customHeight="1">
      <c r="A157" s="31"/>
      <c r="B157" s="32"/>
      <c r="C157" s="184" t="s">
        <v>299</v>
      </c>
      <c r="D157" s="184" t="s">
        <v>172</v>
      </c>
      <c r="E157" s="185" t="s">
        <v>947</v>
      </c>
      <c r="F157" s="186" t="s">
        <v>948</v>
      </c>
      <c r="G157" s="187" t="s">
        <v>207</v>
      </c>
      <c r="H157" s="188">
        <v>351</v>
      </c>
      <c r="I157" s="189"/>
      <c r="J157" s="190">
        <f t="shared" ref="J157:J188" si="10">ROUND(I157*H157,2)</f>
        <v>0</v>
      </c>
      <c r="K157" s="191"/>
      <c r="L157" s="36"/>
      <c r="M157" s="192" t="s">
        <v>1</v>
      </c>
      <c r="N157" s="193" t="s">
        <v>43</v>
      </c>
      <c r="O157" s="68"/>
      <c r="P157" s="194">
        <f t="shared" ref="P157:P188" si="11">O157*H157</f>
        <v>0</v>
      </c>
      <c r="Q157" s="194">
        <v>0</v>
      </c>
      <c r="R157" s="194">
        <f t="shared" ref="R157:R188" si="12">Q157*H157</f>
        <v>0</v>
      </c>
      <c r="S157" s="194">
        <v>0</v>
      </c>
      <c r="T157" s="195">
        <f t="shared" ref="T157:T188" si="13"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176</v>
      </c>
      <c r="AT157" s="196" t="s">
        <v>172</v>
      </c>
      <c r="AU157" s="196" t="s">
        <v>88</v>
      </c>
      <c r="AY157" s="14" t="s">
        <v>170</v>
      </c>
      <c r="BE157" s="197">
        <f t="shared" ref="BE157:BE188" si="14">IF(N157="základní",J157,0)</f>
        <v>0</v>
      </c>
      <c r="BF157" s="197">
        <f t="shared" ref="BF157:BF188" si="15">IF(N157="snížená",J157,0)</f>
        <v>0</v>
      </c>
      <c r="BG157" s="197">
        <f t="shared" ref="BG157:BG188" si="16">IF(N157="zákl. přenesená",J157,0)</f>
        <v>0</v>
      </c>
      <c r="BH157" s="197">
        <f t="shared" ref="BH157:BH188" si="17">IF(N157="sníž. přenesená",J157,0)</f>
        <v>0</v>
      </c>
      <c r="BI157" s="197">
        <f t="shared" ref="BI157:BI188" si="18">IF(N157="nulová",J157,0)</f>
        <v>0</v>
      </c>
      <c r="BJ157" s="14" t="s">
        <v>86</v>
      </c>
      <c r="BK157" s="197">
        <f t="shared" ref="BK157:BK188" si="19">ROUND(I157*H157,2)</f>
        <v>0</v>
      </c>
      <c r="BL157" s="14" t="s">
        <v>176</v>
      </c>
      <c r="BM157" s="196" t="s">
        <v>949</v>
      </c>
    </row>
    <row r="158" spans="1:65" s="2" customFormat="1" ht="14.45" customHeight="1">
      <c r="A158" s="31"/>
      <c r="B158" s="32"/>
      <c r="C158" s="198" t="s">
        <v>303</v>
      </c>
      <c r="D158" s="198" t="s">
        <v>210</v>
      </c>
      <c r="E158" s="199" t="s">
        <v>950</v>
      </c>
      <c r="F158" s="200" t="s">
        <v>951</v>
      </c>
      <c r="G158" s="201" t="s">
        <v>260</v>
      </c>
      <c r="H158" s="202">
        <v>30</v>
      </c>
      <c r="I158" s="203"/>
      <c r="J158" s="204">
        <f t="shared" si="10"/>
        <v>0</v>
      </c>
      <c r="K158" s="205"/>
      <c r="L158" s="206"/>
      <c r="M158" s="207" t="s">
        <v>1</v>
      </c>
      <c r="N158" s="208" t="s">
        <v>43</v>
      </c>
      <c r="O158" s="68"/>
      <c r="P158" s="194">
        <f t="shared" si="11"/>
        <v>0</v>
      </c>
      <c r="Q158" s="194">
        <v>0</v>
      </c>
      <c r="R158" s="194">
        <f t="shared" si="12"/>
        <v>0</v>
      </c>
      <c r="S158" s="194">
        <v>0</v>
      </c>
      <c r="T158" s="195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204</v>
      </c>
      <c r="AT158" s="196" t="s">
        <v>210</v>
      </c>
      <c r="AU158" s="196" t="s">
        <v>88</v>
      </c>
      <c r="AY158" s="14" t="s">
        <v>170</v>
      </c>
      <c r="BE158" s="197">
        <f t="shared" si="14"/>
        <v>0</v>
      </c>
      <c r="BF158" s="197">
        <f t="shared" si="15"/>
        <v>0</v>
      </c>
      <c r="BG158" s="197">
        <f t="shared" si="16"/>
        <v>0</v>
      </c>
      <c r="BH158" s="197">
        <f t="shared" si="17"/>
        <v>0</v>
      </c>
      <c r="BI158" s="197">
        <f t="shared" si="18"/>
        <v>0</v>
      </c>
      <c r="BJ158" s="14" t="s">
        <v>86</v>
      </c>
      <c r="BK158" s="197">
        <f t="shared" si="19"/>
        <v>0</v>
      </c>
      <c r="BL158" s="14" t="s">
        <v>176</v>
      </c>
      <c r="BM158" s="196" t="s">
        <v>952</v>
      </c>
    </row>
    <row r="159" spans="1:65" s="2" customFormat="1" ht="14.45" customHeight="1">
      <c r="A159" s="31"/>
      <c r="B159" s="32"/>
      <c r="C159" s="198" t="s">
        <v>307</v>
      </c>
      <c r="D159" s="198" t="s">
        <v>210</v>
      </c>
      <c r="E159" s="199" t="s">
        <v>953</v>
      </c>
      <c r="F159" s="200" t="s">
        <v>954</v>
      </c>
      <c r="G159" s="201" t="s">
        <v>260</v>
      </c>
      <c r="H159" s="202">
        <v>45</v>
      </c>
      <c r="I159" s="203"/>
      <c r="J159" s="204">
        <f t="shared" si="10"/>
        <v>0</v>
      </c>
      <c r="K159" s="205"/>
      <c r="L159" s="206"/>
      <c r="M159" s="207" t="s">
        <v>1</v>
      </c>
      <c r="N159" s="208" t="s">
        <v>43</v>
      </c>
      <c r="O159" s="68"/>
      <c r="P159" s="194">
        <f t="shared" si="11"/>
        <v>0</v>
      </c>
      <c r="Q159" s="194">
        <v>0</v>
      </c>
      <c r="R159" s="194">
        <f t="shared" si="12"/>
        <v>0</v>
      </c>
      <c r="S159" s="194">
        <v>0</v>
      </c>
      <c r="T159" s="195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204</v>
      </c>
      <c r="AT159" s="196" t="s">
        <v>210</v>
      </c>
      <c r="AU159" s="196" t="s">
        <v>88</v>
      </c>
      <c r="AY159" s="14" t="s">
        <v>170</v>
      </c>
      <c r="BE159" s="197">
        <f t="shared" si="14"/>
        <v>0</v>
      </c>
      <c r="BF159" s="197">
        <f t="shared" si="15"/>
        <v>0</v>
      </c>
      <c r="BG159" s="197">
        <f t="shared" si="16"/>
        <v>0</v>
      </c>
      <c r="BH159" s="197">
        <f t="shared" si="17"/>
        <v>0</v>
      </c>
      <c r="BI159" s="197">
        <f t="shared" si="18"/>
        <v>0</v>
      </c>
      <c r="BJ159" s="14" t="s">
        <v>86</v>
      </c>
      <c r="BK159" s="197">
        <f t="shared" si="19"/>
        <v>0</v>
      </c>
      <c r="BL159" s="14" t="s">
        <v>176</v>
      </c>
      <c r="BM159" s="196" t="s">
        <v>955</v>
      </c>
    </row>
    <row r="160" spans="1:65" s="2" customFormat="1" ht="14.45" customHeight="1">
      <c r="A160" s="31"/>
      <c r="B160" s="32"/>
      <c r="C160" s="198" t="s">
        <v>311</v>
      </c>
      <c r="D160" s="198" t="s">
        <v>210</v>
      </c>
      <c r="E160" s="199" t="s">
        <v>956</v>
      </c>
      <c r="F160" s="200" t="s">
        <v>957</v>
      </c>
      <c r="G160" s="201" t="s">
        <v>260</v>
      </c>
      <c r="H160" s="202">
        <v>30</v>
      </c>
      <c r="I160" s="203"/>
      <c r="J160" s="204">
        <f t="shared" si="10"/>
        <v>0</v>
      </c>
      <c r="K160" s="205"/>
      <c r="L160" s="206"/>
      <c r="M160" s="207" t="s">
        <v>1</v>
      </c>
      <c r="N160" s="208" t="s">
        <v>43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204</v>
      </c>
      <c r="AT160" s="196" t="s">
        <v>210</v>
      </c>
      <c r="AU160" s="196" t="s">
        <v>88</v>
      </c>
      <c r="AY160" s="14" t="s">
        <v>170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86</v>
      </c>
      <c r="BK160" s="197">
        <f t="shared" si="19"/>
        <v>0</v>
      </c>
      <c r="BL160" s="14" t="s">
        <v>176</v>
      </c>
      <c r="BM160" s="196" t="s">
        <v>958</v>
      </c>
    </row>
    <row r="161" spans="1:65" s="2" customFormat="1" ht="14.45" customHeight="1">
      <c r="A161" s="31"/>
      <c r="B161" s="32"/>
      <c r="C161" s="198" t="s">
        <v>463</v>
      </c>
      <c r="D161" s="198" t="s">
        <v>210</v>
      </c>
      <c r="E161" s="199" t="s">
        <v>959</v>
      </c>
      <c r="F161" s="200" t="s">
        <v>960</v>
      </c>
      <c r="G161" s="201" t="s">
        <v>260</v>
      </c>
      <c r="H161" s="202">
        <v>35</v>
      </c>
      <c r="I161" s="203"/>
      <c r="J161" s="204">
        <f t="shared" si="10"/>
        <v>0</v>
      </c>
      <c r="K161" s="205"/>
      <c r="L161" s="206"/>
      <c r="M161" s="207" t="s">
        <v>1</v>
      </c>
      <c r="N161" s="208" t="s">
        <v>43</v>
      </c>
      <c r="O161" s="68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204</v>
      </c>
      <c r="AT161" s="196" t="s">
        <v>210</v>
      </c>
      <c r="AU161" s="196" t="s">
        <v>88</v>
      </c>
      <c r="AY161" s="14" t="s">
        <v>170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86</v>
      </c>
      <c r="BK161" s="197">
        <f t="shared" si="19"/>
        <v>0</v>
      </c>
      <c r="BL161" s="14" t="s">
        <v>176</v>
      </c>
      <c r="BM161" s="196" t="s">
        <v>961</v>
      </c>
    </row>
    <row r="162" spans="1:65" s="2" customFormat="1" ht="14.45" customHeight="1">
      <c r="A162" s="31"/>
      <c r="B162" s="32"/>
      <c r="C162" s="198" t="s">
        <v>465</v>
      </c>
      <c r="D162" s="198" t="s">
        <v>210</v>
      </c>
      <c r="E162" s="199" t="s">
        <v>962</v>
      </c>
      <c r="F162" s="200" t="s">
        <v>963</v>
      </c>
      <c r="G162" s="201" t="s">
        <v>260</v>
      </c>
      <c r="H162" s="202">
        <v>25</v>
      </c>
      <c r="I162" s="203"/>
      <c r="J162" s="204">
        <f t="shared" si="10"/>
        <v>0</v>
      </c>
      <c r="K162" s="205"/>
      <c r="L162" s="206"/>
      <c r="M162" s="207" t="s">
        <v>1</v>
      </c>
      <c r="N162" s="208" t="s">
        <v>43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204</v>
      </c>
      <c r="AT162" s="196" t="s">
        <v>210</v>
      </c>
      <c r="AU162" s="196" t="s">
        <v>88</v>
      </c>
      <c r="AY162" s="14" t="s">
        <v>170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86</v>
      </c>
      <c r="BK162" s="197">
        <f t="shared" si="19"/>
        <v>0</v>
      </c>
      <c r="BL162" s="14" t="s">
        <v>176</v>
      </c>
      <c r="BM162" s="196" t="s">
        <v>964</v>
      </c>
    </row>
    <row r="163" spans="1:65" s="2" customFormat="1" ht="14.45" customHeight="1">
      <c r="A163" s="31"/>
      <c r="B163" s="32"/>
      <c r="C163" s="198" t="s">
        <v>469</v>
      </c>
      <c r="D163" s="198" t="s">
        <v>210</v>
      </c>
      <c r="E163" s="199" t="s">
        <v>965</v>
      </c>
      <c r="F163" s="200" t="s">
        <v>966</v>
      </c>
      <c r="G163" s="201" t="s">
        <v>260</v>
      </c>
      <c r="H163" s="202">
        <v>20</v>
      </c>
      <c r="I163" s="203"/>
      <c r="J163" s="204">
        <f t="shared" si="10"/>
        <v>0</v>
      </c>
      <c r="K163" s="205"/>
      <c r="L163" s="206"/>
      <c r="M163" s="207" t="s">
        <v>1</v>
      </c>
      <c r="N163" s="208" t="s">
        <v>43</v>
      </c>
      <c r="O163" s="68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204</v>
      </c>
      <c r="AT163" s="196" t="s">
        <v>210</v>
      </c>
      <c r="AU163" s="196" t="s">
        <v>88</v>
      </c>
      <c r="AY163" s="14" t="s">
        <v>170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86</v>
      </c>
      <c r="BK163" s="197">
        <f t="shared" si="19"/>
        <v>0</v>
      </c>
      <c r="BL163" s="14" t="s">
        <v>176</v>
      </c>
      <c r="BM163" s="196" t="s">
        <v>967</v>
      </c>
    </row>
    <row r="164" spans="1:65" s="2" customFormat="1" ht="14.45" customHeight="1">
      <c r="A164" s="31"/>
      <c r="B164" s="32"/>
      <c r="C164" s="198" t="s">
        <v>473</v>
      </c>
      <c r="D164" s="198" t="s">
        <v>210</v>
      </c>
      <c r="E164" s="199" t="s">
        <v>968</v>
      </c>
      <c r="F164" s="200" t="s">
        <v>969</v>
      </c>
      <c r="G164" s="201" t="s">
        <v>260</v>
      </c>
      <c r="H164" s="202">
        <v>30</v>
      </c>
      <c r="I164" s="203"/>
      <c r="J164" s="204">
        <f t="shared" si="10"/>
        <v>0</v>
      </c>
      <c r="K164" s="205"/>
      <c r="L164" s="206"/>
      <c r="M164" s="207" t="s">
        <v>1</v>
      </c>
      <c r="N164" s="208" t="s">
        <v>43</v>
      </c>
      <c r="O164" s="68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204</v>
      </c>
      <c r="AT164" s="196" t="s">
        <v>210</v>
      </c>
      <c r="AU164" s="196" t="s">
        <v>88</v>
      </c>
      <c r="AY164" s="14" t="s">
        <v>170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86</v>
      </c>
      <c r="BK164" s="197">
        <f t="shared" si="19"/>
        <v>0</v>
      </c>
      <c r="BL164" s="14" t="s">
        <v>176</v>
      </c>
      <c r="BM164" s="196" t="s">
        <v>970</v>
      </c>
    </row>
    <row r="165" spans="1:65" s="2" customFormat="1" ht="14.45" customHeight="1">
      <c r="A165" s="31"/>
      <c r="B165" s="32"/>
      <c r="C165" s="198" t="s">
        <v>477</v>
      </c>
      <c r="D165" s="198" t="s">
        <v>210</v>
      </c>
      <c r="E165" s="199" t="s">
        <v>971</v>
      </c>
      <c r="F165" s="200" t="s">
        <v>972</v>
      </c>
      <c r="G165" s="201" t="s">
        <v>260</v>
      </c>
      <c r="H165" s="202">
        <v>7</v>
      </c>
      <c r="I165" s="203"/>
      <c r="J165" s="204">
        <f t="shared" si="10"/>
        <v>0</v>
      </c>
      <c r="K165" s="205"/>
      <c r="L165" s="206"/>
      <c r="M165" s="207" t="s">
        <v>1</v>
      </c>
      <c r="N165" s="208" t="s">
        <v>43</v>
      </c>
      <c r="O165" s="68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204</v>
      </c>
      <c r="AT165" s="196" t="s">
        <v>210</v>
      </c>
      <c r="AU165" s="196" t="s">
        <v>88</v>
      </c>
      <c r="AY165" s="14" t="s">
        <v>170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86</v>
      </c>
      <c r="BK165" s="197">
        <f t="shared" si="19"/>
        <v>0</v>
      </c>
      <c r="BL165" s="14" t="s">
        <v>176</v>
      </c>
      <c r="BM165" s="196" t="s">
        <v>973</v>
      </c>
    </row>
    <row r="166" spans="1:65" s="2" customFormat="1" ht="14.45" customHeight="1">
      <c r="A166" s="31"/>
      <c r="B166" s="32"/>
      <c r="C166" s="198" t="s">
        <v>479</v>
      </c>
      <c r="D166" s="198" t="s">
        <v>210</v>
      </c>
      <c r="E166" s="199" t="s">
        <v>974</v>
      </c>
      <c r="F166" s="200" t="s">
        <v>975</v>
      </c>
      <c r="G166" s="201" t="s">
        <v>260</v>
      </c>
      <c r="H166" s="202">
        <v>20</v>
      </c>
      <c r="I166" s="203"/>
      <c r="J166" s="204">
        <f t="shared" si="10"/>
        <v>0</v>
      </c>
      <c r="K166" s="205"/>
      <c r="L166" s="206"/>
      <c r="M166" s="207" t="s">
        <v>1</v>
      </c>
      <c r="N166" s="208" t="s">
        <v>43</v>
      </c>
      <c r="O166" s="68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204</v>
      </c>
      <c r="AT166" s="196" t="s">
        <v>210</v>
      </c>
      <c r="AU166" s="196" t="s">
        <v>88</v>
      </c>
      <c r="AY166" s="14" t="s">
        <v>170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86</v>
      </c>
      <c r="BK166" s="197">
        <f t="shared" si="19"/>
        <v>0</v>
      </c>
      <c r="BL166" s="14" t="s">
        <v>176</v>
      </c>
      <c r="BM166" s="196" t="s">
        <v>976</v>
      </c>
    </row>
    <row r="167" spans="1:65" s="2" customFormat="1" ht="14.45" customHeight="1">
      <c r="A167" s="31"/>
      <c r="B167" s="32"/>
      <c r="C167" s="198" t="s">
        <v>481</v>
      </c>
      <c r="D167" s="198" t="s">
        <v>210</v>
      </c>
      <c r="E167" s="199" t="s">
        <v>977</v>
      </c>
      <c r="F167" s="200" t="s">
        <v>978</v>
      </c>
      <c r="G167" s="201" t="s">
        <v>260</v>
      </c>
      <c r="H167" s="202">
        <v>20</v>
      </c>
      <c r="I167" s="203"/>
      <c r="J167" s="204">
        <f t="shared" si="10"/>
        <v>0</v>
      </c>
      <c r="K167" s="205"/>
      <c r="L167" s="206"/>
      <c r="M167" s="207" t="s">
        <v>1</v>
      </c>
      <c r="N167" s="208" t="s">
        <v>43</v>
      </c>
      <c r="O167" s="68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204</v>
      </c>
      <c r="AT167" s="196" t="s">
        <v>210</v>
      </c>
      <c r="AU167" s="196" t="s">
        <v>88</v>
      </c>
      <c r="AY167" s="14" t="s">
        <v>170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86</v>
      </c>
      <c r="BK167" s="197">
        <f t="shared" si="19"/>
        <v>0</v>
      </c>
      <c r="BL167" s="14" t="s">
        <v>176</v>
      </c>
      <c r="BM167" s="196" t="s">
        <v>979</v>
      </c>
    </row>
    <row r="168" spans="1:65" s="2" customFormat="1" ht="14.45" customHeight="1">
      <c r="A168" s="31"/>
      <c r="B168" s="32"/>
      <c r="C168" s="198" t="s">
        <v>485</v>
      </c>
      <c r="D168" s="198" t="s">
        <v>210</v>
      </c>
      <c r="E168" s="199" t="s">
        <v>980</v>
      </c>
      <c r="F168" s="200" t="s">
        <v>981</v>
      </c>
      <c r="G168" s="201" t="s">
        <v>260</v>
      </c>
      <c r="H168" s="202">
        <v>7</v>
      </c>
      <c r="I168" s="203"/>
      <c r="J168" s="204">
        <f t="shared" si="10"/>
        <v>0</v>
      </c>
      <c r="K168" s="205"/>
      <c r="L168" s="206"/>
      <c r="M168" s="207" t="s">
        <v>1</v>
      </c>
      <c r="N168" s="208" t="s">
        <v>43</v>
      </c>
      <c r="O168" s="68"/>
      <c r="P168" s="194">
        <f t="shared" si="11"/>
        <v>0</v>
      </c>
      <c r="Q168" s="194">
        <v>0</v>
      </c>
      <c r="R168" s="194">
        <f t="shared" si="12"/>
        <v>0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204</v>
      </c>
      <c r="AT168" s="196" t="s">
        <v>210</v>
      </c>
      <c r="AU168" s="196" t="s">
        <v>88</v>
      </c>
      <c r="AY168" s="14" t="s">
        <v>170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86</v>
      </c>
      <c r="BK168" s="197">
        <f t="shared" si="19"/>
        <v>0</v>
      </c>
      <c r="BL168" s="14" t="s">
        <v>176</v>
      </c>
      <c r="BM168" s="196" t="s">
        <v>982</v>
      </c>
    </row>
    <row r="169" spans="1:65" s="2" customFormat="1" ht="14.45" customHeight="1">
      <c r="A169" s="31"/>
      <c r="B169" s="32"/>
      <c r="C169" s="198" t="s">
        <v>489</v>
      </c>
      <c r="D169" s="198" t="s">
        <v>210</v>
      </c>
      <c r="E169" s="199" t="s">
        <v>983</v>
      </c>
      <c r="F169" s="200" t="s">
        <v>984</v>
      </c>
      <c r="G169" s="201" t="s">
        <v>260</v>
      </c>
      <c r="H169" s="202">
        <v>60</v>
      </c>
      <c r="I169" s="203"/>
      <c r="J169" s="204">
        <f t="shared" si="10"/>
        <v>0</v>
      </c>
      <c r="K169" s="205"/>
      <c r="L169" s="206"/>
      <c r="M169" s="207" t="s">
        <v>1</v>
      </c>
      <c r="N169" s="208" t="s">
        <v>43</v>
      </c>
      <c r="O169" s="68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204</v>
      </c>
      <c r="AT169" s="196" t="s">
        <v>210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985</v>
      </c>
    </row>
    <row r="170" spans="1:65" s="2" customFormat="1" ht="14.45" customHeight="1">
      <c r="A170" s="31"/>
      <c r="B170" s="32"/>
      <c r="C170" s="198" t="s">
        <v>579</v>
      </c>
      <c r="D170" s="198" t="s">
        <v>210</v>
      </c>
      <c r="E170" s="199" t="s">
        <v>986</v>
      </c>
      <c r="F170" s="200" t="s">
        <v>987</v>
      </c>
      <c r="G170" s="201" t="s">
        <v>260</v>
      </c>
      <c r="H170" s="202">
        <v>11</v>
      </c>
      <c r="I170" s="203"/>
      <c r="J170" s="204">
        <f t="shared" si="10"/>
        <v>0</v>
      </c>
      <c r="K170" s="205"/>
      <c r="L170" s="206"/>
      <c r="M170" s="207" t="s">
        <v>1</v>
      </c>
      <c r="N170" s="208" t="s">
        <v>43</v>
      </c>
      <c r="O170" s="68"/>
      <c r="P170" s="194">
        <f t="shared" si="11"/>
        <v>0</v>
      </c>
      <c r="Q170" s="194">
        <v>0</v>
      </c>
      <c r="R170" s="194">
        <f t="shared" si="12"/>
        <v>0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204</v>
      </c>
      <c r="AT170" s="196" t="s">
        <v>210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988</v>
      </c>
    </row>
    <row r="171" spans="1:65" s="2" customFormat="1" ht="14.45" customHeight="1">
      <c r="A171" s="31"/>
      <c r="B171" s="32"/>
      <c r="C171" s="198" t="s">
        <v>583</v>
      </c>
      <c r="D171" s="198" t="s">
        <v>210</v>
      </c>
      <c r="E171" s="199" t="s">
        <v>989</v>
      </c>
      <c r="F171" s="200" t="s">
        <v>990</v>
      </c>
      <c r="G171" s="201" t="s">
        <v>260</v>
      </c>
      <c r="H171" s="202">
        <v>6</v>
      </c>
      <c r="I171" s="203"/>
      <c r="J171" s="204">
        <f t="shared" si="10"/>
        <v>0</v>
      </c>
      <c r="K171" s="205"/>
      <c r="L171" s="206"/>
      <c r="M171" s="207" t="s">
        <v>1</v>
      </c>
      <c r="N171" s="208" t="s">
        <v>43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204</v>
      </c>
      <c r="AT171" s="196" t="s">
        <v>210</v>
      </c>
      <c r="AU171" s="196" t="s">
        <v>88</v>
      </c>
      <c r="AY171" s="14" t="s">
        <v>170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86</v>
      </c>
      <c r="BK171" s="197">
        <f t="shared" si="19"/>
        <v>0</v>
      </c>
      <c r="BL171" s="14" t="s">
        <v>176</v>
      </c>
      <c r="BM171" s="196" t="s">
        <v>991</v>
      </c>
    </row>
    <row r="172" spans="1:65" s="2" customFormat="1" ht="14.45" customHeight="1">
      <c r="A172" s="31"/>
      <c r="B172" s="32"/>
      <c r="C172" s="198" t="s">
        <v>493</v>
      </c>
      <c r="D172" s="198" t="s">
        <v>210</v>
      </c>
      <c r="E172" s="199" t="s">
        <v>992</v>
      </c>
      <c r="F172" s="200" t="s">
        <v>993</v>
      </c>
      <c r="G172" s="201" t="s">
        <v>260</v>
      </c>
      <c r="H172" s="202">
        <v>5</v>
      </c>
      <c r="I172" s="203"/>
      <c r="J172" s="204">
        <f t="shared" si="10"/>
        <v>0</v>
      </c>
      <c r="K172" s="205"/>
      <c r="L172" s="206"/>
      <c r="M172" s="207" t="s">
        <v>1</v>
      </c>
      <c r="N172" s="208" t="s">
        <v>43</v>
      </c>
      <c r="O172" s="68"/>
      <c r="P172" s="194">
        <f t="shared" si="11"/>
        <v>0</v>
      </c>
      <c r="Q172" s="194">
        <v>0</v>
      </c>
      <c r="R172" s="194">
        <f t="shared" si="12"/>
        <v>0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204</v>
      </c>
      <c r="AT172" s="196" t="s">
        <v>210</v>
      </c>
      <c r="AU172" s="196" t="s">
        <v>88</v>
      </c>
      <c r="AY172" s="14" t="s">
        <v>170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86</v>
      </c>
      <c r="BK172" s="197">
        <f t="shared" si="19"/>
        <v>0</v>
      </c>
      <c r="BL172" s="14" t="s">
        <v>176</v>
      </c>
      <c r="BM172" s="196" t="s">
        <v>994</v>
      </c>
    </row>
    <row r="173" spans="1:65" s="2" customFormat="1" ht="14.45" customHeight="1">
      <c r="A173" s="31"/>
      <c r="B173" s="32"/>
      <c r="C173" s="198" t="s">
        <v>586</v>
      </c>
      <c r="D173" s="198" t="s">
        <v>210</v>
      </c>
      <c r="E173" s="199" t="s">
        <v>995</v>
      </c>
      <c r="F173" s="200" t="s">
        <v>996</v>
      </c>
      <c r="G173" s="201" t="s">
        <v>680</v>
      </c>
      <c r="H173" s="202">
        <v>39.4</v>
      </c>
      <c r="I173" s="203"/>
      <c r="J173" s="204">
        <f t="shared" si="10"/>
        <v>0</v>
      </c>
      <c r="K173" s="205"/>
      <c r="L173" s="206"/>
      <c r="M173" s="207" t="s">
        <v>1</v>
      </c>
      <c r="N173" s="208" t="s">
        <v>43</v>
      </c>
      <c r="O173" s="68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204</v>
      </c>
      <c r="AT173" s="196" t="s">
        <v>210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176</v>
      </c>
      <c r="BM173" s="196" t="s">
        <v>997</v>
      </c>
    </row>
    <row r="174" spans="1:65" s="2" customFormat="1" ht="14.45" customHeight="1">
      <c r="A174" s="31"/>
      <c r="B174" s="32"/>
      <c r="C174" s="198" t="s">
        <v>497</v>
      </c>
      <c r="D174" s="198" t="s">
        <v>210</v>
      </c>
      <c r="E174" s="199" t="s">
        <v>998</v>
      </c>
      <c r="F174" s="200" t="s">
        <v>999</v>
      </c>
      <c r="G174" s="201" t="s">
        <v>260</v>
      </c>
      <c r="H174" s="202">
        <v>702</v>
      </c>
      <c r="I174" s="203"/>
      <c r="J174" s="204">
        <f t="shared" si="10"/>
        <v>0</v>
      </c>
      <c r="K174" s="205"/>
      <c r="L174" s="206"/>
      <c r="M174" s="207" t="s">
        <v>1</v>
      </c>
      <c r="N174" s="208" t="s">
        <v>43</v>
      </c>
      <c r="O174" s="68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204</v>
      </c>
      <c r="AT174" s="196" t="s">
        <v>210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176</v>
      </c>
      <c r="BM174" s="196" t="s">
        <v>1000</v>
      </c>
    </row>
    <row r="175" spans="1:65" s="2" customFormat="1" ht="14.45" customHeight="1">
      <c r="A175" s="31"/>
      <c r="B175" s="32"/>
      <c r="C175" s="184" t="s">
        <v>589</v>
      </c>
      <c r="D175" s="184" t="s">
        <v>172</v>
      </c>
      <c r="E175" s="185" t="s">
        <v>1001</v>
      </c>
      <c r="F175" s="186" t="s">
        <v>1002</v>
      </c>
      <c r="G175" s="187" t="s">
        <v>196</v>
      </c>
      <c r="H175" s="188">
        <v>207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43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176</v>
      </c>
      <c r="AT175" s="196" t="s">
        <v>172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176</v>
      </c>
      <c r="BM175" s="196" t="s">
        <v>1003</v>
      </c>
    </row>
    <row r="176" spans="1:65" s="2" customFormat="1" ht="24.2" customHeight="1">
      <c r="A176" s="31"/>
      <c r="B176" s="32"/>
      <c r="C176" s="184" t="s">
        <v>501</v>
      </c>
      <c r="D176" s="184" t="s">
        <v>172</v>
      </c>
      <c r="E176" s="185" t="s">
        <v>1004</v>
      </c>
      <c r="F176" s="186" t="s">
        <v>1005</v>
      </c>
      <c r="G176" s="187" t="s">
        <v>207</v>
      </c>
      <c r="H176" s="188">
        <v>16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43</v>
      </c>
      <c r="O176" s="68"/>
      <c r="P176" s="194">
        <f t="shared" si="11"/>
        <v>0</v>
      </c>
      <c r="Q176" s="194">
        <v>6.0000000000000002E-5</v>
      </c>
      <c r="R176" s="194">
        <f t="shared" si="12"/>
        <v>9.6000000000000002E-4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176</v>
      </c>
      <c r="AT176" s="196" t="s">
        <v>172</v>
      </c>
      <c r="AU176" s="196" t="s">
        <v>88</v>
      </c>
      <c r="AY176" s="14" t="s">
        <v>170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86</v>
      </c>
      <c r="BK176" s="197">
        <f t="shared" si="19"/>
        <v>0</v>
      </c>
      <c r="BL176" s="14" t="s">
        <v>176</v>
      </c>
      <c r="BM176" s="196" t="s">
        <v>1006</v>
      </c>
    </row>
    <row r="177" spans="1:65" s="2" customFormat="1" ht="14.45" customHeight="1">
      <c r="A177" s="31"/>
      <c r="B177" s="32"/>
      <c r="C177" s="198" t="s">
        <v>503</v>
      </c>
      <c r="D177" s="198" t="s">
        <v>210</v>
      </c>
      <c r="E177" s="199" t="s">
        <v>1007</v>
      </c>
      <c r="F177" s="200" t="s">
        <v>1008</v>
      </c>
      <c r="G177" s="201" t="s">
        <v>207</v>
      </c>
      <c r="H177" s="202">
        <v>4</v>
      </c>
      <c r="I177" s="203"/>
      <c r="J177" s="204">
        <f t="shared" si="10"/>
        <v>0</v>
      </c>
      <c r="K177" s="205"/>
      <c r="L177" s="206"/>
      <c r="M177" s="207" t="s">
        <v>1</v>
      </c>
      <c r="N177" s="208" t="s">
        <v>43</v>
      </c>
      <c r="O177" s="68"/>
      <c r="P177" s="194">
        <f t="shared" si="11"/>
        <v>0</v>
      </c>
      <c r="Q177" s="194">
        <v>5.8999999999999999E-3</v>
      </c>
      <c r="R177" s="194">
        <f t="shared" si="12"/>
        <v>2.3599999999999999E-2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204</v>
      </c>
      <c r="AT177" s="196" t="s">
        <v>210</v>
      </c>
      <c r="AU177" s="196" t="s">
        <v>88</v>
      </c>
      <c r="AY177" s="14" t="s">
        <v>170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86</v>
      </c>
      <c r="BK177" s="197">
        <f t="shared" si="19"/>
        <v>0</v>
      </c>
      <c r="BL177" s="14" t="s">
        <v>176</v>
      </c>
      <c r="BM177" s="196" t="s">
        <v>1009</v>
      </c>
    </row>
    <row r="178" spans="1:65" s="2" customFormat="1" ht="24.2" customHeight="1">
      <c r="A178" s="31"/>
      <c r="B178" s="32"/>
      <c r="C178" s="198" t="s">
        <v>505</v>
      </c>
      <c r="D178" s="198" t="s">
        <v>210</v>
      </c>
      <c r="E178" s="199" t="s">
        <v>1010</v>
      </c>
      <c r="F178" s="200" t="s">
        <v>1011</v>
      </c>
      <c r="G178" s="201" t="s">
        <v>207</v>
      </c>
      <c r="H178" s="202">
        <v>12</v>
      </c>
      <c r="I178" s="203"/>
      <c r="J178" s="204">
        <f t="shared" si="10"/>
        <v>0</v>
      </c>
      <c r="K178" s="205"/>
      <c r="L178" s="206"/>
      <c r="M178" s="207" t="s">
        <v>1</v>
      </c>
      <c r="N178" s="208" t="s">
        <v>43</v>
      </c>
      <c r="O178" s="68"/>
      <c r="P178" s="194">
        <f t="shared" si="11"/>
        <v>0</v>
      </c>
      <c r="Q178" s="194">
        <v>7.0899999999999999E-3</v>
      </c>
      <c r="R178" s="194">
        <f t="shared" si="12"/>
        <v>8.5080000000000003E-2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204</v>
      </c>
      <c r="AT178" s="196" t="s">
        <v>210</v>
      </c>
      <c r="AU178" s="196" t="s">
        <v>88</v>
      </c>
      <c r="AY178" s="14" t="s">
        <v>170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86</v>
      </c>
      <c r="BK178" s="197">
        <f t="shared" si="19"/>
        <v>0</v>
      </c>
      <c r="BL178" s="14" t="s">
        <v>176</v>
      </c>
      <c r="BM178" s="196" t="s">
        <v>1012</v>
      </c>
    </row>
    <row r="179" spans="1:65" s="2" customFormat="1" ht="14.45" customHeight="1">
      <c r="A179" s="31"/>
      <c r="B179" s="32"/>
      <c r="C179" s="198" t="s">
        <v>507</v>
      </c>
      <c r="D179" s="198" t="s">
        <v>210</v>
      </c>
      <c r="E179" s="199" t="s">
        <v>1013</v>
      </c>
      <c r="F179" s="200" t="s">
        <v>1014</v>
      </c>
      <c r="G179" s="201" t="s">
        <v>260</v>
      </c>
      <c r="H179" s="202">
        <v>48</v>
      </c>
      <c r="I179" s="203"/>
      <c r="J179" s="204">
        <f t="shared" si="10"/>
        <v>0</v>
      </c>
      <c r="K179" s="205"/>
      <c r="L179" s="206"/>
      <c r="M179" s="207" t="s">
        <v>1</v>
      </c>
      <c r="N179" s="208" t="s">
        <v>43</v>
      </c>
      <c r="O179" s="68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204</v>
      </c>
      <c r="AT179" s="196" t="s">
        <v>210</v>
      </c>
      <c r="AU179" s="196" t="s">
        <v>88</v>
      </c>
      <c r="AY179" s="14" t="s">
        <v>170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86</v>
      </c>
      <c r="BK179" s="197">
        <f t="shared" si="19"/>
        <v>0</v>
      </c>
      <c r="BL179" s="14" t="s">
        <v>176</v>
      </c>
      <c r="BM179" s="196" t="s">
        <v>1015</v>
      </c>
    </row>
    <row r="180" spans="1:65" s="2" customFormat="1" ht="14.45" customHeight="1">
      <c r="A180" s="31"/>
      <c r="B180" s="32"/>
      <c r="C180" s="198" t="s">
        <v>756</v>
      </c>
      <c r="D180" s="198" t="s">
        <v>210</v>
      </c>
      <c r="E180" s="199" t="s">
        <v>1016</v>
      </c>
      <c r="F180" s="200" t="s">
        <v>1017</v>
      </c>
      <c r="G180" s="201" t="s">
        <v>260</v>
      </c>
      <c r="H180" s="202">
        <v>48</v>
      </c>
      <c r="I180" s="203"/>
      <c r="J180" s="204">
        <f t="shared" si="10"/>
        <v>0</v>
      </c>
      <c r="K180" s="205"/>
      <c r="L180" s="206"/>
      <c r="M180" s="207" t="s">
        <v>1</v>
      </c>
      <c r="N180" s="208" t="s">
        <v>43</v>
      </c>
      <c r="O180" s="68"/>
      <c r="P180" s="194">
        <f t="shared" si="11"/>
        <v>0</v>
      </c>
      <c r="Q180" s="194">
        <v>0</v>
      </c>
      <c r="R180" s="194">
        <f t="shared" si="12"/>
        <v>0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204</v>
      </c>
      <c r="AT180" s="196" t="s">
        <v>210</v>
      </c>
      <c r="AU180" s="196" t="s">
        <v>88</v>
      </c>
      <c r="AY180" s="14" t="s">
        <v>170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86</v>
      </c>
      <c r="BK180" s="197">
        <f t="shared" si="19"/>
        <v>0</v>
      </c>
      <c r="BL180" s="14" t="s">
        <v>176</v>
      </c>
      <c r="BM180" s="196" t="s">
        <v>1018</v>
      </c>
    </row>
    <row r="181" spans="1:65" s="2" customFormat="1" ht="24.2" customHeight="1">
      <c r="A181" s="31"/>
      <c r="B181" s="32"/>
      <c r="C181" s="184" t="s">
        <v>758</v>
      </c>
      <c r="D181" s="184" t="s">
        <v>172</v>
      </c>
      <c r="E181" s="185" t="s">
        <v>1019</v>
      </c>
      <c r="F181" s="186" t="s">
        <v>1020</v>
      </c>
      <c r="G181" s="187" t="s">
        <v>196</v>
      </c>
      <c r="H181" s="188">
        <v>14.4</v>
      </c>
      <c r="I181" s="189"/>
      <c r="J181" s="190">
        <f t="shared" si="10"/>
        <v>0</v>
      </c>
      <c r="K181" s="191"/>
      <c r="L181" s="36"/>
      <c r="M181" s="192" t="s">
        <v>1</v>
      </c>
      <c r="N181" s="193" t="s">
        <v>43</v>
      </c>
      <c r="O181" s="68"/>
      <c r="P181" s="194">
        <f t="shared" si="11"/>
        <v>0</v>
      </c>
      <c r="Q181" s="194">
        <v>3.0000000000000001E-5</v>
      </c>
      <c r="R181" s="194">
        <f t="shared" si="12"/>
        <v>4.3200000000000004E-4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176</v>
      </c>
      <c r="AT181" s="196" t="s">
        <v>172</v>
      </c>
      <c r="AU181" s="196" t="s">
        <v>88</v>
      </c>
      <c r="AY181" s="14" t="s">
        <v>170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86</v>
      </c>
      <c r="BK181" s="197">
        <f t="shared" si="19"/>
        <v>0</v>
      </c>
      <c r="BL181" s="14" t="s">
        <v>176</v>
      </c>
      <c r="BM181" s="196" t="s">
        <v>1021</v>
      </c>
    </row>
    <row r="182" spans="1:65" s="2" customFormat="1" ht="14.45" customHeight="1">
      <c r="A182" s="31"/>
      <c r="B182" s="32"/>
      <c r="C182" s="198" t="s">
        <v>1022</v>
      </c>
      <c r="D182" s="198" t="s">
        <v>210</v>
      </c>
      <c r="E182" s="199" t="s">
        <v>1023</v>
      </c>
      <c r="F182" s="200" t="s">
        <v>1024</v>
      </c>
      <c r="G182" s="201" t="s">
        <v>196</v>
      </c>
      <c r="H182" s="202">
        <v>14.4</v>
      </c>
      <c r="I182" s="203"/>
      <c r="J182" s="204">
        <f t="shared" si="10"/>
        <v>0</v>
      </c>
      <c r="K182" s="205"/>
      <c r="L182" s="206"/>
      <c r="M182" s="207" t="s">
        <v>1</v>
      </c>
      <c r="N182" s="208" t="s">
        <v>43</v>
      </c>
      <c r="O182" s="68"/>
      <c r="P182" s="194">
        <f t="shared" si="11"/>
        <v>0</v>
      </c>
      <c r="Q182" s="194">
        <v>5.0000000000000001E-4</v>
      </c>
      <c r="R182" s="194">
        <f t="shared" si="12"/>
        <v>7.2000000000000007E-3</v>
      </c>
      <c r="S182" s="194">
        <v>0</v>
      </c>
      <c r="T182" s="195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204</v>
      </c>
      <c r="AT182" s="196" t="s">
        <v>210</v>
      </c>
      <c r="AU182" s="196" t="s">
        <v>88</v>
      </c>
      <c r="AY182" s="14" t="s">
        <v>170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86</v>
      </c>
      <c r="BK182" s="197">
        <f t="shared" si="19"/>
        <v>0</v>
      </c>
      <c r="BL182" s="14" t="s">
        <v>176</v>
      </c>
      <c r="BM182" s="196" t="s">
        <v>1025</v>
      </c>
    </row>
    <row r="183" spans="1:65" s="2" customFormat="1" ht="24.2" customHeight="1">
      <c r="A183" s="31"/>
      <c r="B183" s="32"/>
      <c r="C183" s="184" t="s">
        <v>564</v>
      </c>
      <c r="D183" s="184" t="s">
        <v>172</v>
      </c>
      <c r="E183" s="185" t="s">
        <v>1026</v>
      </c>
      <c r="F183" s="186" t="s">
        <v>1027</v>
      </c>
      <c r="G183" s="187" t="s">
        <v>196</v>
      </c>
      <c r="H183" s="188">
        <v>5740</v>
      </c>
      <c r="I183" s="189"/>
      <c r="J183" s="190">
        <f t="shared" si="10"/>
        <v>0</v>
      </c>
      <c r="K183" s="191"/>
      <c r="L183" s="36"/>
      <c r="M183" s="192" t="s">
        <v>1</v>
      </c>
      <c r="N183" s="193" t="s">
        <v>43</v>
      </c>
      <c r="O183" s="68"/>
      <c r="P183" s="194">
        <f t="shared" si="11"/>
        <v>0</v>
      </c>
      <c r="Q183" s="194">
        <v>0</v>
      </c>
      <c r="R183" s="194">
        <f t="shared" si="12"/>
        <v>0</v>
      </c>
      <c r="S183" s="194">
        <v>0</v>
      </c>
      <c r="T183" s="195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176</v>
      </c>
      <c r="AT183" s="196" t="s">
        <v>172</v>
      </c>
      <c r="AU183" s="196" t="s">
        <v>88</v>
      </c>
      <c r="AY183" s="14" t="s">
        <v>170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86</v>
      </c>
      <c r="BK183" s="197">
        <f t="shared" si="19"/>
        <v>0</v>
      </c>
      <c r="BL183" s="14" t="s">
        <v>176</v>
      </c>
      <c r="BM183" s="196" t="s">
        <v>1028</v>
      </c>
    </row>
    <row r="184" spans="1:65" s="2" customFormat="1" ht="14.45" customHeight="1">
      <c r="A184" s="31"/>
      <c r="B184" s="32"/>
      <c r="C184" s="184" t="s">
        <v>591</v>
      </c>
      <c r="D184" s="184" t="s">
        <v>172</v>
      </c>
      <c r="E184" s="185" t="s">
        <v>1029</v>
      </c>
      <c r="F184" s="186" t="s">
        <v>1030</v>
      </c>
      <c r="G184" s="187" t="s">
        <v>207</v>
      </c>
      <c r="H184" s="188">
        <v>12</v>
      </c>
      <c r="I184" s="189"/>
      <c r="J184" s="190">
        <f t="shared" si="10"/>
        <v>0</v>
      </c>
      <c r="K184" s="191"/>
      <c r="L184" s="36"/>
      <c r="M184" s="192" t="s">
        <v>1</v>
      </c>
      <c r="N184" s="193" t="s">
        <v>43</v>
      </c>
      <c r="O184" s="68"/>
      <c r="P184" s="194">
        <f t="shared" si="11"/>
        <v>0</v>
      </c>
      <c r="Q184" s="194">
        <v>0</v>
      </c>
      <c r="R184" s="194">
        <f t="shared" si="12"/>
        <v>0</v>
      </c>
      <c r="S184" s="194">
        <v>0</v>
      </c>
      <c r="T184" s="195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176</v>
      </c>
      <c r="AT184" s="196" t="s">
        <v>172</v>
      </c>
      <c r="AU184" s="196" t="s">
        <v>88</v>
      </c>
      <c r="AY184" s="14" t="s">
        <v>170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4" t="s">
        <v>86</v>
      </c>
      <c r="BK184" s="197">
        <f t="shared" si="19"/>
        <v>0</v>
      </c>
      <c r="BL184" s="14" t="s">
        <v>176</v>
      </c>
      <c r="BM184" s="196" t="s">
        <v>1031</v>
      </c>
    </row>
    <row r="185" spans="1:65" s="2" customFormat="1" ht="24.2" customHeight="1">
      <c r="A185" s="31"/>
      <c r="B185" s="32"/>
      <c r="C185" s="184" t="s">
        <v>593</v>
      </c>
      <c r="D185" s="184" t="s">
        <v>172</v>
      </c>
      <c r="E185" s="185" t="s">
        <v>1032</v>
      </c>
      <c r="F185" s="186" t="s">
        <v>1033</v>
      </c>
      <c r="G185" s="187" t="s">
        <v>207</v>
      </c>
      <c r="H185" s="188">
        <v>1</v>
      </c>
      <c r="I185" s="189"/>
      <c r="J185" s="190">
        <f t="shared" si="10"/>
        <v>0</v>
      </c>
      <c r="K185" s="191"/>
      <c r="L185" s="36"/>
      <c r="M185" s="192" t="s">
        <v>1</v>
      </c>
      <c r="N185" s="193" t="s">
        <v>43</v>
      </c>
      <c r="O185" s="68"/>
      <c r="P185" s="194">
        <f t="shared" si="11"/>
        <v>0</v>
      </c>
      <c r="Q185" s="194">
        <v>0</v>
      </c>
      <c r="R185" s="194">
        <f t="shared" si="12"/>
        <v>0</v>
      </c>
      <c r="S185" s="194">
        <v>0</v>
      </c>
      <c r="T185" s="195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176</v>
      </c>
      <c r="AT185" s="196" t="s">
        <v>172</v>
      </c>
      <c r="AU185" s="196" t="s">
        <v>88</v>
      </c>
      <c r="AY185" s="14" t="s">
        <v>170</v>
      </c>
      <c r="BE185" s="197">
        <f t="shared" si="14"/>
        <v>0</v>
      </c>
      <c r="BF185" s="197">
        <f t="shared" si="15"/>
        <v>0</v>
      </c>
      <c r="BG185" s="197">
        <f t="shared" si="16"/>
        <v>0</v>
      </c>
      <c r="BH185" s="197">
        <f t="shared" si="17"/>
        <v>0</v>
      </c>
      <c r="BI185" s="197">
        <f t="shared" si="18"/>
        <v>0</v>
      </c>
      <c r="BJ185" s="14" t="s">
        <v>86</v>
      </c>
      <c r="BK185" s="197">
        <f t="shared" si="19"/>
        <v>0</v>
      </c>
      <c r="BL185" s="14" t="s">
        <v>176</v>
      </c>
      <c r="BM185" s="196" t="s">
        <v>1034</v>
      </c>
    </row>
    <row r="186" spans="1:65" s="2" customFormat="1" ht="24.2" customHeight="1">
      <c r="A186" s="31"/>
      <c r="B186" s="32"/>
      <c r="C186" s="184" t="s">
        <v>595</v>
      </c>
      <c r="D186" s="184" t="s">
        <v>172</v>
      </c>
      <c r="E186" s="185" t="s">
        <v>1035</v>
      </c>
      <c r="F186" s="186" t="s">
        <v>1036</v>
      </c>
      <c r="G186" s="187" t="s">
        <v>207</v>
      </c>
      <c r="H186" s="188">
        <v>2</v>
      </c>
      <c r="I186" s="189"/>
      <c r="J186" s="190">
        <f t="shared" si="10"/>
        <v>0</v>
      </c>
      <c r="K186" s="191"/>
      <c r="L186" s="36"/>
      <c r="M186" s="192" t="s">
        <v>1</v>
      </c>
      <c r="N186" s="193" t="s">
        <v>43</v>
      </c>
      <c r="O186" s="68"/>
      <c r="P186" s="194">
        <f t="shared" si="11"/>
        <v>0</v>
      </c>
      <c r="Q186" s="194">
        <v>0</v>
      </c>
      <c r="R186" s="194">
        <f t="shared" si="12"/>
        <v>0</v>
      </c>
      <c r="S186" s="194">
        <v>0</v>
      </c>
      <c r="T186" s="195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176</v>
      </c>
      <c r="AT186" s="196" t="s">
        <v>172</v>
      </c>
      <c r="AU186" s="196" t="s">
        <v>88</v>
      </c>
      <c r="AY186" s="14" t="s">
        <v>170</v>
      </c>
      <c r="BE186" s="197">
        <f t="shared" si="14"/>
        <v>0</v>
      </c>
      <c r="BF186" s="197">
        <f t="shared" si="15"/>
        <v>0</v>
      </c>
      <c r="BG186" s="197">
        <f t="shared" si="16"/>
        <v>0</v>
      </c>
      <c r="BH186" s="197">
        <f t="shared" si="17"/>
        <v>0</v>
      </c>
      <c r="BI186" s="197">
        <f t="shared" si="18"/>
        <v>0</v>
      </c>
      <c r="BJ186" s="14" t="s">
        <v>86</v>
      </c>
      <c r="BK186" s="197">
        <f t="shared" si="19"/>
        <v>0</v>
      </c>
      <c r="BL186" s="14" t="s">
        <v>176</v>
      </c>
      <c r="BM186" s="196" t="s">
        <v>1037</v>
      </c>
    </row>
    <row r="187" spans="1:65" s="2" customFormat="1" ht="24.2" customHeight="1">
      <c r="A187" s="31"/>
      <c r="B187" s="32"/>
      <c r="C187" s="184" t="s">
        <v>597</v>
      </c>
      <c r="D187" s="184" t="s">
        <v>172</v>
      </c>
      <c r="E187" s="185" t="s">
        <v>1038</v>
      </c>
      <c r="F187" s="186" t="s">
        <v>1039</v>
      </c>
      <c r="G187" s="187" t="s">
        <v>207</v>
      </c>
      <c r="H187" s="188">
        <v>1</v>
      </c>
      <c r="I187" s="189"/>
      <c r="J187" s="190">
        <f t="shared" si="10"/>
        <v>0</v>
      </c>
      <c r="K187" s="191"/>
      <c r="L187" s="36"/>
      <c r="M187" s="192" t="s">
        <v>1</v>
      </c>
      <c r="N187" s="193" t="s">
        <v>43</v>
      </c>
      <c r="O187" s="68"/>
      <c r="P187" s="194">
        <f t="shared" si="11"/>
        <v>0</v>
      </c>
      <c r="Q187" s="194">
        <v>0</v>
      </c>
      <c r="R187" s="194">
        <f t="shared" si="12"/>
        <v>0</v>
      </c>
      <c r="S187" s="194">
        <v>0</v>
      </c>
      <c r="T187" s="195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176</v>
      </c>
      <c r="AT187" s="196" t="s">
        <v>172</v>
      </c>
      <c r="AU187" s="196" t="s">
        <v>88</v>
      </c>
      <c r="AY187" s="14" t="s">
        <v>170</v>
      </c>
      <c r="BE187" s="197">
        <f t="shared" si="14"/>
        <v>0</v>
      </c>
      <c r="BF187" s="197">
        <f t="shared" si="15"/>
        <v>0</v>
      </c>
      <c r="BG187" s="197">
        <f t="shared" si="16"/>
        <v>0</v>
      </c>
      <c r="BH187" s="197">
        <f t="shared" si="17"/>
        <v>0</v>
      </c>
      <c r="BI187" s="197">
        <f t="shared" si="18"/>
        <v>0</v>
      </c>
      <c r="BJ187" s="14" t="s">
        <v>86</v>
      </c>
      <c r="BK187" s="197">
        <f t="shared" si="19"/>
        <v>0</v>
      </c>
      <c r="BL187" s="14" t="s">
        <v>176</v>
      </c>
      <c r="BM187" s="196" t="s">
        <v>1040</v>
      </c>
    </row>
    <row r="188" spans="1:65" s="2" customFormat="1" ht="14.45" customHeight="1">
      <c r="A188" s="31"/>
      <c r="B188" s="32"/>
      <c r="C188" s="184" t="s">
        <v>599</v>
      </c>
      <c r="D188" s="184" t="s">
        <v>172</v>
      </c>
      <c r="E188" s="185" t="s">
        <v>1041</v>
      </c>
      <c r="F188" s="186" t="s">
        <v>1042</v>
      </c>
      <c r="G188" s="187" t="s">
        <v>196</v>
      </c>
      <c r="H188" s="188">
        <v>207</v>
      </c>
      <c r="I188" s="189"/>
      <c r="J188" s="190">
        <f t="shared" si="10"/>
        <v>0</v>
      </c>
      <c r="K188" s="191"/>
      <c r="L188" s="36"/>
      <c r="M188" s="192" t="s">
        <v>1</v>
      </c>
      <c r="N188" s="193" t="s">
        <v>43</v>
      </c>
      <c r="O188" s="68"/>
      <c r="P188" s="194">
        <f t="shared" si="11"/>
        <v>0</v>
      </c>
      <c r="Q188" s="194">
        <v>0</v>
      </c>
      <c r="R188" s="194">
        <f t="shared" si="12"/>
        <v>0</v>
      </c>
      <c r="S188" s="194">
        <v>0</v>
      </c>
      <c r="T188" s="195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176</v>
      </c>
      <c r="AT188" s="196" t="s">
        <v>172</v>
      </c>
      <c r="AU188" s="196" t="s">
        <v>88</v>
      </c>
      <c r="AY188" s="14" t="s">
        <v>170</v>
      </c>
      <c r="BE188" s="197">
        <f t="shared" si="14"/>
        <v>0</v>
      </c>
      <c r="BF188" s="197">
        <f t="shared" si="15"/>
        <v>0</v>
      </c>
      <c r="BG188" s="197">
        <f t="shared" si="16"/>
        <v>0</v>
      </c>
      <c r="BH188" s="197">
        <f t="shared" si="17"/>
        <v>0</v>
      </c>
      <c r="BI188" s="197">
        <f t="shared" si="18"/>
        <v>0</v>
      </c>
      <c r="BJ188" s="14" t="s">
        <v>86</v>
      </c>
      <c r="BK188" s="197">
        <f t="shared" si="19"/>
        <v>0</v>
      </c>
      <c r="BL188" s="14" t="s">
        <v>176</v>
      </c>
      <c r="BM188" s="196" t="s">
        <v>1043</v>
      </c>
    </row>
    <row r="189" spans="1:65" s="2" customFormat="1" ht="14.45" customHeight="1">
      <c r="A189" s="31"/>
      <c r="B189" s="32"/>
      <c r="C189" s="198" t="s">
        <v>605</v>
      </c>
      <c r="D189" s="198" t="s">
        <v>210</v>
      </c>
      <c r="E189" s="199" t="s">
        <v>1044</v>
      </c>
      <c r="F189" s="200" t="s">
        <v>1045</v>
      </c>
      <c r="G189" s="201" t="s">
        <v>196</v>
      </c>
      <c r="H189" s="202">
        <v>290</v>
      </c>
      <c r="I189" s="203"/>
      <c r="J189" s="204">
        <f t="shared" ref="J189:J220" si="20">ROUND(I189*H189,2)</f>
        <v>0</v>
      </c>
      <c r="K189" s="205"/>
      <c r="L189" s="206"/>
      <c r="M189" s="207" t="s">
        <v>1</v>
      </c>
      <c r="N189" s="208" t="s">
        <v>43</v>
      </c>
      <c r="O189" s="68"/>
      <c r="P189" s="194">
        <f t="shared" ref="P189:P220" si="21">O189*H189</f>
        <v>0</v>
      </c>
      <c r="Q189" s="194">
        <v>2.9999999999999997E-4</v>
      </c>
      <c r="R189" s="194">
        <f t="shared" ref="R189:R220" si="22">Q189*H189</f>
        <v>8.6999999999999994E-2</v>
      </c>
      <c r="S189" s="194">
        <v>0</v>
      </c>
      <c r="T189" s="195">
        <f t="shared" ref="T189:T220" si="23"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204</v>
      </c>
      <c r="AT189" s="196" t="s">
        <v>210</v>
      </c>
      <c r="AU189" s="196" t="s">
        <v>88</v>
      </c>
      <c r="AY189" s="14" t="s">
        <v>170</v>
      </c>
      <c r="BE189" s="197">
        <f t="shared" ref="BE189:BE195" si="24">IF(N189="základní",J189,0)</f>
        <v>0</v>
      </c>
      <c r="BF189" s="197">
        <f t="shared" ref="BF189:BF195" si="25">IF(N189="snížená",J189,0)</f>
        <v>0</v>
      </c>
      <c r="BG189" s="197">
        <f t="shared" ref="BG189:BG195" si="26">IF(N189="zákl. přenesená",J189,0)</f>
        <v>0</v>
      </c>
      <c r="BH189" s="197">
        <f t="shared" ref="BH189:BH195" si="27">IF(N189="sníž. přenesená",J189,0)</f>
        <v>0</v>
      </c>
      <c r="BI189" s="197">
        <f t="shared" ref="BI189:BI195" si="28">IF(N189="nulová",J189,0)</f>
        <v>0</v>
      </c>
      <c r="BJ189" s="14" t="s">
        <v>86</v>
      </c>
      <c r="BK189" s="197">
        <f t="shared" ref="BK189:BK195" si="29">ROUND(I189*H189,2)</f>
        <v>0</v>
      </c>
      <c r="BL189" s="14" t="s">
        <v>176</v>
      </c>
      <c r="BM189" s="196" t="s">
        <v>1046</v>
      </c>
    </row>
    <row r="190" spans="1:65" s="2" customFormat="1" ht="24.2" customHeight="1">
      <c r="A190" s="31"/>
      <c r="B190" s="32"/>
      <c r="C190" s="184" t="s">
        <v>607</v>
      </c>
      <c r="D190" s="184" t="s">
        <v>172</v>
      </c>
      <c r="E190" s="185" t="s">
        <v>1047</v>
      </c>
      <c r="F190" s="186" t="s">
        <v>1048</v>
      </c>
      <c r="G190" s="187" t="s">
        <v>196</v>
      </c>
      <c r="H190" s="188">
        <v>220</v>
      </c>
      <c r="I190" s="189"/>
      <c r="J190" s="190">
        <f t="shared" si="20"/>
        <v>0</v>
      </c>
      <c r="K190" s="191"/>
      <c r="L190" s="36"/>
      <c r="M190" s="192" t="s">
        <v>1</v>
      </c>
      <c r="N190" s="193" t="s">
        <v>43</v>
      </c>
      <c r="O190" s="68"/>
      <c r="P190" s="194">
        <f t="shared" si="21"/>
        <v>0</v>
      </c>
      <c r="Q190" s="194">
        <v>0</v>
      </c>
      <c r="R190" s="194">
        <f t="shared" si="22"/>
        <v>0</v>
      </c>
      <c r="S190" s="194">
        <v>0</v>
      </c>
      <c r="T190" s="195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176</v>
      </c>
      <c r="AT190" s="196" t="s">
        <v>172</v>
      </c>
      <c r="AU190" s="196" t="s">
        <v>88</v>
      </c>
      <c r="AY190" s="14" t="s">
        <v>170</v>
      </c>
      <c r="BE190" s="197">
        <f t="shared" si="24"/>
        <v>0</v>
      </c>
      <c r="BF190" s="197">
        <f t="shared" si="25"/>
        <v>0</v>
      </c>
      <c r="BG190" s="197">
        <f t="shared" si="26"/>
        <v>0</v>
      </c>
      <c r="BH190" s="197">
        <f t="shared" si="27"/>
        <v>0</v>
      </c>
      <c r="BI190" s="197">
        <f t="shared" si="28"/>
        <v>0</v>
      </c>
      <c r="BJ190" s="14" t="s">
        <v>86</v>
      </c>
      <c r="BK190" s="197">
        <f t="shared" si="29"/>
        <v>0</v>
      </c>
      <c r="BL190" s="14" t="s">
        <v>176</v>
      </c>
      <c r="BM190" s="196" t="s">
        <v>1049</v>
      </c>
    </row>
    <row r="191" spans="1:65" s="2" customFormat="1" ht="14.45" customHeight="1">
      <c r="A191" s="31"/>
      <c r="B191" s="32"/>
      <c r="C191" s="198" t="s">
        <v>609</v>
      </c>
      <c r="D191" s="198" t="s">
        <v>210</v>
      </c>
      <c r="E191" s="199" t="s">
        <v>1050</v>
      </c>
      <c r="F191" s="200" t="s">
        <v>1051</v>
      </c>
      <c r="G191" s="201" t="s">
        <v>175</v>
      </c>
      <c r="H191" s="202">
        <v>21.3</v>
      </c>
      <c r="I191" s="203"/>
      <c r="J191" s="204">
        <f t="shared" si="20"/>
        <v>0</v>
      </c>
      <c r="K191" s="205"/>
      <c r="L191" s="206"/>
      <c r="M191" s="207" t="s">
        <v>1</v>
      </c>
      <c r="N191" s="208" t="s">
        <v>43</v>
      </c>
      <c r="O191" s="68"/>
      <c r="P191" s="194">
        <f t="shared" si="21"/>
        <v>0</v>
      </c>
      <c r="Q191" s="194">
        <v>0.2</v>
      </c>
      <c r="R191" s="194">
        <f t="shared" si="22"/>
        <v>4.2600000000000007</v>
      </c>
      <c r="S191" s="194">
        <v>0</v>
      </c>
      <c r="T191" s="195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204</v>
      </c>
      <c r="AT191" s="196" t="s">
        <v>210</v>
      </c>
      <c r="AU191" s="196" t="s">
        <v>88</v>
      </c>
      <c r="AY191" s="14" t="s">
        <v>170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4" t="s">
        <v>86</v>
      </c>
      <c r="BK191" s="197">
        <f t="shared" si="29"/>
        <v>0</v>
      </c>
      <c r="BL191" s="14" t="s">
        <v>176</v>
      </c>
      <c r="BM191" s="196" t="s">
        <v>1052</v>
      </c>
    </row>
    <row r="192" spans="1:65" s="2" customFormat="1" ht="14.45" customHeight="1">
      <c r="A192" s="31"/>
      <c r="B192" s="32"/>
      <c r="C192" s="184" t="s">
        <v>611</v>
      </c>
      <c r="D192" s="184" t="s">
        <v>172</v>
      </c>
      <c r="E192" s="185" t="s">
        <v>1053</v>
      </c>
      <c r="F192" s="186" t="s">
        <v>1054</v>
      </c>
      <c r="G192" s="187" t="s">
        <v>175</v>
      </c>
      <c r="H192" s="188">
        <v>12</v>
      </c>
      <c r="I192" s="189"/>
      <c r="J192" s="190">
        <f t="shared" si="20"/>
        <v>0</v>
      </c>
      <c r="K192" s="191"/>
      <c r="L192" s="36"/>
      <c r="M192" s="192" t="s">
        <v>1</v>
      </c>
      <c r="N192" s="193" t="s">
        <v>43</v>
      </c>
      <c r="O192" s="68"/>
      <c r="P192" s="194">
        <f t="shared" si="21"/>
        <v>0</v>
      </c>
      <c r="Q192" s="194">
        <v>0</v>
      </c>
      <c r="R192" s="194">
        <f t="shared" si="22"/>
        <v>0</v>
      </c>
      <c r="S192" s="194">
        <v>0</v>
      </c>
      <c r="T192" s="195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176</v>
      </c>
      <c r="AT192" s="196" t="s">
        <v>172</v>
      </c>
      <c r="AU192" s="196" t="s">
        <v>88</v>
      </c>
      <c r="AY192" s="14" t="s">
        <v>170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4" t="s">
        <v>86</v>
      </c>
      <c r="BK192" s="197">
        <f t="shared" si="29"/>
        <v>0</v>
      </c>
      <c r="BL192" s="14" t="s">
        <v>176</v>
      </c>
      <c r="BM192" s="196" t="s">
        <v>1055</v>
      </c>
    </row>
    <row r="193" spans="1:65" s="2" customFormat="1" ht="14.45" customHeight="1">
      <c r="A193" s="31"/>
      <c r="B193" s="32"/>
      <c r="C193" s="184" t="s">
        <v>8</v>
      </c>
      <c r="D193" s="184" t="s">
        <v>172</v>
      </c>
      <c r="E193" s="185" t="s">
        <v>1056</v>
      </c>
      <c r="F193" s="186" t="s">
        <v>1057</v>
      </c>
      <c r="G193" s="187" t="s">
        <v>196</v>
      </c>
      <c r="H193" s="188">
        <v>193</v>
      </c>
      <c r="I193" s="189"/>
      <c r="J193" s="190">
        <f t="shared" si="20"/>
        <v>0</v>
      </c>
      <c r="K193" s="191"/>
      <c r="L193" s="36"/>
      <c r="M193" s="192" t="s">
        <v>1</v>
      </c>
      <c r="N193" s="193" t="s">
        <v>43</v>
      </c>
      <c r="O193" s="68"/>
      <c r="P193" s="194">
        <f t="shared" si="21"/>
        <v>0</v>
      </c>
      <c r="Q193" s="194">
        <v>6.9999999999999994E-5</v>
      </c>
      <c r="R193" s="194">
        <f t="shared" si="22"/>
        <v>1.3509999999999999E-2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176</v>
      </c>
      <c r="AT193" s="196" t="s">
        <v>172</v>
      </c>
      <c r="AU193" s="196" t="s">
        <v>88</v>
      </c>
      <c r="AY193" s="14" t="s">
        <v>170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86</v>
      </c>
      <c r="BK193" s="197">
        <f t="shared" si="29"/>
        <v>0</v>
      </c>
      <c r="BL193" s="14" t="s">
        <v>176</v>
      </c>
      <c r="BM193" s="196" t="s">
        <v>1058</v>
      </c>
    </row>
    <row r="194" spans="1:65" s="2" customFormat="1" ht="14.45" customHeight="1">
      <c r="A194" s="31"/>
      <c r="B194" s="32"/>
      <c r="C194" s="198" t="s">
        <v>241</v>
      </c>
      <c r="D194" s="198" t="s">
        <v>210</v>
      </c>
      <c r="E194" s="199" t="s">
        <v>1059</v>
      </c>
      <c r="F194" s="200" t="s">
        <v>1060</v>
      </c>
      <c r="G194" s="201" t="s">
        <v>260</v>
      </c>
      <c r="H194" s="202">
        <v>95</v>
      </c>
      <c r="I194" s="203"/>
      <c r="J194" s="204">
        <f t="shared" si="20"/>
        <v>0</v>
      </c>
      <c r="K194" s="205"/>
      <c r="L194" s="206"/>
      <c r="M194" s="207" t="s">
        <v>1</v>
      </c>
      <c r="N194" s="208" t="s">
        <v>43</v>
      </c>
      <c r="O194" s="68"/>
      <c r="P194" s="194">
        <f t="shared" si="21"/>
        <v>0</v>
      </c>
      <c r="Q194" s="194">
        <v>0</v>
      </c>
      <c r="R194" s="194">
        <f t="shared" si="22"/>
        <v>0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204</v>
      </c>
      <c r="AT194" s="196" t="s">
        <v>210</v>
      </c>
      <c r="AU194" s="196" t="s">
        <v>88</v>
      </c>
      <c r="AY194" s="14" t="s">
        <v>170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86</v>
      </c>
      <c r="BK194" s="197">
        <f t="shared" si="29"/>
        <v>0</v>
      </c>
      <c r="BL194" s="14" t="s">
        <v>176</v>
      </c>
      <c r="BM194" s="196" t="s">
        <v>1061</v>
      </c>
    </row>
    <row r="195" spans="1:65" s="2" customFormat="1" ht="14.45" customHeight="1">
      <c r="A195" s="31"/>
      <c r="B195" s="32"/>
      <c r="C195" s="198" t="s">
        <v>245</v>
      </c>
      <c r="D195" s="198" t="s">
        <v>210</v>
      </c>
      <c r="E195" s="199" t="s">
        <v>1062</v>
      </c>
      <c r="F195" s="200" t="s">
        <v>1063</v>
      </c>
      <c r="G195" s="201" t="s">
        <v>217</v>
      </c>
      <c r="H195" s="202">
        <v>90</v>
      </c>
      <c r="I195" s="203"/>
      <c r="J195" s="204">
        <f t="shared" si="20"/>
        <v>0</v>
      </c>
      <c r="K195" s="205"/>
      <c r="L195" s="206"/>
      <c r="M195" s="207" t="s">
        <v>1</v>
      </c>
      <c r="N195" s="208" t="s">
        <v>43</v>
      </c>
      <c r="O195" s="68"/>
      <c r="P195" s="194">
        <f t="shared" si="21"/>
        <v>0</v>
      </c>
      <c r="Q195" s="194">
        <v>0</v>
      </c>
      <c r="R195" s="194">
        <f t="shared" si="22"/>
        <v>0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204</v>
      </c>
      <c r="AT195" s="196" t="s">
        <v>210</v>
      </c>
      <c r="AU195" s="196" t="s">
        <v>88</v>
      </c>
      <c r="AY195" s="14" t="s">
        <v>170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86</v>
      </c>
      <c r="BK195" s="197">
        <f t="shared" si="29"/>
        <v>0</v>
      </c>
      <c r="BL195" s="14" t="s">
        <v>176</v>
      </c>
      <c r="BM195" s="196" t="s">
        <v>1064</v>
      </c>
    </row>
    <row r="196" spans="1:65" s="12" customFormat="1" ht="22.9" customHeight="1">
      <c r="B196" s="168"/>
      <c r="C196" s="169"/>
      <c r="D196" s="170" t="s">
        <v>77</v>
      </c>
      <c r="E196" s="182" t="s">
        <v>181</v>
      </c>
      <c r="F196" s="182" t="s">
        <v>203</v>
      </c>
      <c r="G196" s="169"/>
      <c r="H196" s="169"/>
      <c r="I196" s="172"/>
      <c r="J196" s="183">
        <f>BK196</f>
        <v>0</v>
      </c>
      <c r="K196" s="169"/>
      <c r="L196" s="174"/>
      <c r="M196" s="175"/>
      <c r="N196" s="176"/>
      <c r="O196" s="176"/>
      <c r="P196" s="177">
        <f>P197</f>
        <v>0</v>
      </c>
      <c r="Q196" s="176"/>
      <c r="R196" s="177">
        <f>R197</f>
        <v>0</v>
      </c>
      <c r="S196" s="176"/>
      <c r="T196" s="178">
        <f>T197</f>
        <v>0</v>
      </c>
      <c r="AR196" s="179" t="s">
        <v>86</v>
      </c>
      <c r="AT196" s="180" t="s">
        <v>77</v>
      </c>
      <c r="AU196" s="180" t="s">
        <v>86</v>
      </c>
      <c r="AY196" s="179" t="s">
        <v>170</v>
      </c>
      <c r="BK196" s="181">
        <f>BK197</f>
        <v>0</v>
      </c>
    </row>
    <row r="197" spans="1:65" s="2" customFormat="1" ht="24.2" customHeight="1">
      <c r="A197" s="31"/>
      <c r="B197" s="32"/>
      <c r="C197" s="184" t="s">
        <v>613</v>
      </c>
      <c r="D197" s="184" t="s">
        <v>172</v>
      </c>
      <c r="E197" s="185" t="s">
        <v>220</v>
      </c>
      <c r="F197" s="186" t="s">
        <v>221</v>
      </c>
      <c r="G197" s="187" t="s">
        <v>222</v>
      </c>
      <c r="H197" s="188">
        <v>10</v>
      </c>
      <c r="I197" s="189"/>
      <c r="J197" s="190">
        <f>ROUND(I197*H197,2)</f>
        <v>0</v>
      </c>
      <c r="K197" s="191"/>
      <c r="L197" s="36"/>
      <c r="M197" s="192" t="s">
        <v>1</v>
      </c>
      <c r="N197" s="193" t="s">
        <v>43</v>
      </c>
      <c r="O197" s="68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176</v>
      </c>
      <c r="AT197" s="196" t="s">
        <v>172</v>
      </c>
      <c r="AU197" s="196" t="s">
        <v>88</v>
      </c>
      <c r="AY197" s="14" t="s">
        <v>170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4" t="s">
        <v>86</v>
      </c>
      <c r="BK197" s="197">
        <f>ROUND(I197*H197,2)</f>
        <v>0</v>
      </c>
      <c r="BL197" s="14" t="s">
        <v>176</v>
      </c>
      <c r="BM197" s="196" t="s">
        <v>1065</v>
      </c>
    </row>
    <row r="198" spans="1:65" s="12" customFormat="1" ht="22.9" customHeight="1">
      <c r="B198" s="168"/>
      <c r="C198" s="169"/>
      <c r="D198" s="170" t="s">
        <v>77</v>
      </c>
      <c r="E198" s="182" t="s">
        <v>280</v>
      </c>
      <c r="F198" s="182" t="s">
        <v>281</v>
      </c>
      <c r="G198" s="169"/>
      <c r="H198" s="169"/>
      <c r="I198" s="172"/>
      <c r="J198" s="183">
        <f>BK198</f>
        <v>0</v>
      </c>
      <c r="K198" s="169"/>
      <c r="L198" s="174"/>
      <c r="M198" s="175"/>
      <c r="N198" s="176"/>
      <c r="O198" s="176"/>
      <c r="P198" s="177">
        <f>SUM(P199:P200)</f>
        <v>0</v>
      </c>
      <c r="Q198" s="176"/>
      <c r="R198" s="177">
        <f>SUM(R199:R200)</f>
        <v>0</v>
      </c>
      <c r="S198" s="176"/>
      <c r="T198" s="178">
        <f>SUM(T199:T200)</f>
        <v>0</v>
      </c>
      <c r="AR198" s="179" t="s">
        <v>86</v>
      </c>
      <c r="AT198" s="180" t="s">
        <v>77</v>
      </c>
      <c r="AU198" s="180" t="s">
        <v>86</v>
      </c>
      <c r="AY198" s="179" t="s">
        <v>170</v>
      </c>
      <c r="BK198" s="181">
        <f>SUM(BK199:BK200)</f>
        <v>0</v>
      </c>
    </row>
    <row r="199" spans="1:65" s="2" customFormat="1" ht="24.2" customHeight="1">
      <c r="A199" s="31"/>
      <c r="B199" s="32"/>
      <c r="C199" s="184" t="s">
        <v>615</v>
      </c>
      <c r="D199" s="184" t="s">
        <v>172</v>
      </c>
      <c r="E199" s="185" t="s">
        <v>283</v>
      </c>
      <c r="F199" s="186" t="s">
        <v>284</v>
      </c>
      <c r="G199" s="187" t="s">
        <v>191</v>
      </c>
      <c r="H199" s="188">
        <v>26.436</v>
      </c>
      <c r="I199" s="189"/>
      <c r="J199" s="190">
        <f>ROUND(I199*H199,2)</f>
        <v>0</v>
      </c>
      <c r="K199" s="191"/>
      <c r="L199" s="36"/>
      <c r="M199" s="192" t="s">
        <v>1</v>
      </c>
      <c r="N199" s="193" t="s">
        <v>43</v>
      </c>
      <c r="O199" s="68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176</v>
      </c>
      <c r="AT199" s="196" t="s">
        <v>172</v>
      </c>
      <c r="AU199" s="196" t="s">
        <v>88</v>
      </c>
      <c r="AY199" s="14" t="s">
        <v>170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4" t="s">
        <v>86</v>
      </c>
      <c r="BK199" s="197">
        <f>ROUND(I199*H199,2)</f>
        <v>0</v>
      </c>
      <c r="BL199" s="14" t="s">
        <v>176</v>
      </c>
      <c r="BM199" s="196" t="s">
        <v>1066</v>
      </c>
    </row>
    <row r="200" spans="1:65" s="2" customFormat="1" ht="24.2" customHeight="1">
      <c r="A200" s="31"/>
      <c r="B200" s="32"/>
      <c r="C200" s="184" t="s">
        <v>601</v>
      </c>
      <c r="D200" s="184" t="s">
        <v>172</v>
      </c>
      <c r="E200" s="185" t="s">
        <v>1067</v>
      </c>
      <c r="F200" s="186" t="s">
        <v>1068</v>
      </c>
      <c r="G200" s="187" t="s">
        <v>191</v>
      </c>
      <c r="H200" s="188">
        <v>26.652999999999999</v>
      </c>
      <c r="I200" s="189"/>
      <c r="J200" s="190">
        <f>ROUND(I200*H200,2)</f>
        <v>0</v>
      </c>
      <c r="K200" s="191"/>
      <c r="L200" s="36"/>
      <c r="M200" s="192" t="s">
        <v>1</v>
      </c>
      <c r="N200" s="193" t="s">
        <v>43</v>
      </c>
      <c r="O200" s="68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176</v>
      </c>
      <c r="AT200" s="196" t="s">
        <v>172</v>
      </c>
      <c r="AU200" s="196" t="s">
        <v>88</v>
      </c>
      <c r="AY200" s="14" t="s">
        <v>170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4" t="s">
        <v>86</v>
      </c>
      <c r="BK200" s="197">
        <f>ROUND(I200*H200,2)</f>
        <v>0</v>
      </c>
      <c r="BL200" s="14" t="s">
        <v>176</v>
      </c>
      <c r="BM200" s="196" t="s">
        <v>1069</v>
      </c>
    </row>
    <row r="201" spans="1:65" s="12" customFormat="1" ht="25.9" customHeight="1">
      <c r="B201" s="168"/>
      <c r="C201" s="169"/>
      <c r="D201" s="170" t="s">
        <v>77</v>
      </c>
      <c r="E201" s="171" t="s">
        <v>286</v>
      </c>
      <c r="F201" s="171" t="s">
        <v>287</v>
      </c>
      <c r="G201" s="169"/>
      <c r="H201" s="169"/>
      <c r="I201" s="172"/>
      <c r="J201" s="173">
        <f>BK201</f>
        <v>0</v>
      </c>
      <c r="K201" s="169"/>
      <c r="L201" s="174"/>
      <c r="M201" s="175"/>
      <c r="N201" s="176"/>
      <c r="O201" s="176"/>
      <c r="P201" s="177">
        <f>P202</f>
        <v>0</v>
      </c>
      <c r="Q201" s="176"/>
      <c r="R201" s="177">
        <f>R202</f>
        <v>0</v>
      </c>
      <c r="S201" s="176"/>
      <c r="T201" s="178">
        <f>T202</f>
        <v>0</v>
      </c>
      <c r="AR201" s="179" t="s">
        <v>188</v>
      </c>
      <c r="AT201" s="180" t="s">
        <v>77</v>
      </c>
      <c r="AU201" s="180" t="s">
        <v>78</v>
      </c>
      <c r="AY201" s="179" t="s">
        <v>170</v>
      </c>
      <c r="BK201" s="181">
        <f>BK202</f>
        <v>0</v>
      </c>
    </row>
    <row r="202" spans="1:65" s="12" customFormat="1" ht="22.9" customHeight="1">
      <c r="B202" s="168"/>
      <c r="C202" s="169"/>
      <c r="D202" s="170" t="s">
        <v>77</v>
      </c>
      <c r="E202" s="182" t="s">
        <v>288</v>
      </c>
      <c r="F202" s="182" t="s">
        <v>289</v>
      </c>
      <c r="G202" s="169"/>
      <c r="H202" s="169"/>
      <c r="I202" s="172"/>
      <c r="J202" s="183">
        <f>BK202</f>
        <v>0</v>
      </c>
      <c r="K202" s="169"/>
      <c r="L202" s="174"/>
      <c r="M202" s="175"/>
      <c r="N202" s="176"/>
      <c r="O202" s="176"/>
      <c r="P202" s="177">
        <f>SUM(P203:P205)</f>
        <v>0</v>
      </c>
      <c r="Q202" s="176"/>
      <c r="R202" s="177">
        <f>SUM(R203:R205)</f>
        <v>0</v>
      </c>
      <c r="S202" s="176"/>
      <c r="T202" s="178">
        <f>SUM(T203:T205)</f>
        <v>0</v>
      </c>
      <c r="AR202" s="179" t="s">
        <v>188</v>
      </c>
      <c r="AT202" s="180" t="s">
        <v>77</v>
      </c>
      <c r="AU202" s="180" t="s">
        <v>86</v>
      </c>
      <c r="AY202" s="179" t="s">
        <v>170</v>
      </c>
      <c r="BK202" s="181">
        <f>SUM(BK203:BK205)</f>
        <v>0</v>
      </c>
    </row>
    <row r="203" spans="1:65" s="2" customFormat="1" ht="62.65" customHeight="1">
      <c r="A203" s="31"/>
      <c r="B203" s="32"/>
      <c r="C203" s="184" t="s">
        <v>1070</v>
      </c>
      <c r="D203" s="184" t="s">
        <v>172</v>
      </c>
      <c r="E203" s="185" t="s">
        <v>291</v>
      </c>
      <c r="F203" s="186" t="s">
        <v>292</v>
      </c>
      <c r="G203" s="187" t="s">
        <v>264</v>
      </c>
      <c r="H203" s="188">
        <v>1</v>
      </c>
      <c r="I203" s="189"/>
      <c r="J203" s="190">
        <f>ROUND(I203*H203,2)</f>
        <v>0</v>
      </c>
      <c r="K203" s="191"/>
      <c r="L203" s="36"/>
      <c r="M203" s="192" t="s">
        <v>1</v>
      </c>
      <c r="N203" s="193" t="s">
        <v>43</v>
      </c>
      <c r="O203" s="68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293</v>
      </c>
      <c r="AT203" s="196" t="s">
        <v>172</v>
      </c>
      <c r="AU203" s="196" t="s">
        <v>88</v>
      </c>
      <c r="AY203" s="14" t="s">
        <v>170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4" t="s">
        <v>86</v>
      </c>
      <c r="BK203" s="197">
        <f>ROUND(I203*H203,2)</f>
        <v>0</v>
      </c>
      <c r="BL203" s="14" t="s">
        <v>293</v>
      </c>
      <c r="BM203" s="196" t="s">
        <v>1071</v>
      </c>
    </row>
    <row r="204" spans="1:65" s="2" customFormat="1" ht="37.9" customHeight="1">
      <c r="A204" s="31"/>
      <c r="B204" s="32"/>
      <c r="C204" s="184" t="s">
        <v>1072</v>
      </c>
      <c r="D204" s="184" t="s">
        <v>172</v>
      </c>
      <c r="E204" s="185" t="s">
        <v>304</v>
      </c>
      <c r="F204" s="186" t="s">
        <v>305</v>
      </c>
      <c r="G204" s="187" t="s">
        <v>264</v>
      </c>
      <c r="H204" s="188">
        <v>1</v>
      </c>
      <c r="I204" s="189"/>
      <c r="J204" s="190">
        <f>ROUND(I204*H204,2)</f>
        <v>0</v>
      </c>
      <c r="K204" s="191"/>
      <c r="L204" s="36"/>
      <c r="M204" s="192" t="s">
        <v>1</v>
      </c>
      <c r="N204" s="193" t="s">
        <v>43</v>
      </c>
      <c r="O204" s="68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293</v>
      </c>
      <c r="AT204" s="196" t="s">
        <v>172</v>
      </c>
      <c r="AU204" s="196" t="s">
        <v>88</v>
      </c>
      <c r="AY204" s="14" t="s">
        <v>170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4" t="s">
        <v>86</v>
      </c>
      <c r="BK204" s="197">
        <f>ROUND(I204*H204,2)</f>
        <v>0</v>
      </c>
      <c r="BL204" s="14" t="s">
        <v>293</v>
      </c>
      <c r="BM204" s="196" t="s">
        <v>1073</v>
      </c>
    </row>
    <row r="205" spans="1:65" s="2" customFormat="1" ht="14.45" customHeight="1">
      <c r="A205" s="31"/>
      <c r="B205" s="32"/>
      <c r="C205" s="184" t="s">
        <v>1074</v>
      </c>
      <c r="D205" s="184" t="s">
        <v>172</v>
      </c>
      <c r="E205" s="185" t="s">
        <v>312</v>
      </c>
      <c r="F205" s="186" t="s">
        <v>313</v>
      </c>
      <c r="G205" s="187" t="s">
        <v>264</v>
      </c>
      <c r="H205" s="188">
        <v>1</v>
      </c>
      <c r="I205" s="189"/>
      <c r="J205" s="190">
        <f>ROUND(I205*H205,2)</f>
        <v>0</v>
      </c>
      <c r="K205" s="191"/>
      <c r="L205" s="36"/>
      <c r="M205" s="209" t="s">
        <v>1</v>
      </c>
      <c r="N205" s="210" t="s">
        <v>43</v>
      </c>
      <c r="O205" s="21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293</v>
      </c>
      <c r="AT205" s="196" t="s">
        <v>172</v>
      </c>
      <c r="AU205" s="196" t="s">
        <v>88</v>
      </c>
      <c r="AY205" s="14" t="s">
        <v>170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4" t="s">
        <v>86</v>
      </c>
      <c r="BK205" s="197">
        <f>ROUND(I205*H205,2)</f>
        <v>0</v>
      </c>
      <c r="BL205" s="14" t="s">
        <v>293</v>
      </c>
      <c r="BM205" s="196" t="s">
        <v>1075</v>
      </c>
    </row>
    <row r="206" spans="1:65" s="2" customFormat="1" ht="6.95" customHeight="1">
      <c r="A206" s="3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36"/>
      <c r="M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</row>
  </sheetData>
  <sheetProtection algorithmName="SHA-512" hashValue="k+qp2nejbbRlaMdwL+J/1Yn0TrHmNm3qwG5yLmJHZTxu1YL5d6KLo4yHcNU5SY2Dr2LxxlqY0EbFGHqau5Z0Ug==" saltValue="dmS+Pr4PqKOqXLtK5PtS0ZPm3wj4tvk9CvH8tZTuvrJkt0jVV+jS88Ce9s5o5sJpoBhmQq+G/aqARgvBjGrNuA==" spinCount="100000" sheet="1" objects="1" scenarios="1" formatColumns="0" formatRows="0" autoFilter="0"/>
  <autoFilter ref="C121:K20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109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88</v>
      </c>
    </row>
    <row r="4" spans="1:46" s="1" customFormat="1" ht="24.95" customHeight="1">
      <c r="B4" s="17"/>
      <c r="D4" s="107" t="s">
        <v>137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Revitalizace sídliště Šumavská - Pod Vodojemem - III. a IV. Etapa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138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1076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33</v>
      </c>
      <c r="G12" s="31"/>
      <c r="H12" s="31"/>
      <c r="I12" s="109" t="s">
        <v>22</v>
      </c>
      <c r="J12" s="111" t="str">
        <f>'Rekapitulace stavby'!AN8</f>
        <v>2. 11. 2021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>00255512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město Horažďovice</v>
      </c>
      <c r="F15" s="31"/>
      <c r="G15" s="31"/>
      <c r="H15" s="31"/>
      <c r="I15" s="109" t="s">
        <v>28</v>
      </c>
      <c r="J15" s="110" t="str">
        <f>IF('Rekapitulace stavby'!AN11="","",'Rekapitulace stavby'!AN11)</f>
        <v>CZ00255513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>Pavel Matoušek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37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38</v>
      </c>
      <c r="E30" s="31"/>
      <c r="F30" s="31"/>
      <c r="G30" s="31"/>
      <c r="H30" s="31"/>
      <c r="I30" s="31"/>
      <c r="J30" s="117">
        <f>ROUND(J123,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40</v>
      </c>
      <c r="G32" s="31"/>
      <c r="H32" s="31"/>
      <c r="I32" s="118" t="s">
        <v>39</v>
      </c>
      <c r="J32" s="118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42</v>
      </c>
      <c r="E33" s="109" t="s">
        <v>43</v>
      </c>
      <c r="F33" s="120">
        <f>ROUND((SUM(BE123:BE247)),  2)</f>
        <v>0</v>
      </c>
      <c r="G33" s="31"/>
      <c r="H33" s="31"/>
      <c r="I33" s="121">
        <v>0.21</v>
      </c>
      <c r="J33" s="120">
        <f>ROUND(((SUM(BE123:BE247))*I33),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44</v>
      </c>
      <c r="F34" s="120">
        <f>ROUND((SUM(BF123:BF247)),  2)</f>
        <v>0</v>
      </c>
      <c r="G34" s="31"/>
      <c r="H34" s="31"/>
      <c r="I34" s="121">
        <v>0.15</v>
      </c>
      <c r="J34" s="120">
        <f>ROUND(((SUM(BF123:BF247))*I34),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45</v>
      </c>
      <c r="F35" s="120">
        <f>ROUND((SUM(BG123:BG247)),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46</v>
      </c>
      <c r="F36" s="120">
        <f>ROUND((SUM(BH123:BH247)),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47</v>
      </c>
      <c r="F37" s="120">
        <f>ROUND((SUM(BI123:BI247)),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51</v>
      </c>
      <c r="E50" s="130"/>
      <c r="F50" s="130"/>
      <c r="G50" s="129" t="s">
        <v>52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53</v>
      </c>
      <c r="E61" s="132"/>
      <c r="F61" s="133" t="s">
        <v>54</v>
      </c>
      <c r="G61" s="131" t="s">
        <v>53</v>
      </c>
      <c r="H61" s="132"/>
      <c r="I61" s="132"/>
      <c r="J61" s="134" t="s">
        <v>54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55</v>
      </c>
      <c r="E65" s="135"/>
      <c r="F65" s="135"/>
      <c r="G65" s="129" t="s">
        <v>56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53</v>
      </c>
      <c r="E76" s="132"/>
      <c r="F76" s="133" t="s">
        <v>54</v>
      </c>
      <c r="G76" s="131" t="s">
        <v>53</v>
      </c>
      <c r="H76" s="132"/>
      <c r="I76" s="132"/>
      <c r="J76" s="134" t="s">
        <v>54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Revitalizace sídliště Šumavská - Pod Vodojemem - III. a IV. Etapa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8" t="str">
        <f>E9</f>
        <v>04b - Terénní a sadové úpravy - IV. etapa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2. 11. 2021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Horažďovice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Pavel Matoušek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141</v>
      </c>
      <c r="D94" s="141"/>
      <c r="E94" s="141"/>
      <c r="F94" s="141"/>
      <c r="G94" s="141"/>
      <c r="H94" s="141"/>
      <c r="I94" s="141"/>
      <c r="J94" s="142" t="s">
        <v>142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143</v>
      </c>
      <c r="D96" s="33"/>
      <c r="E96" s="33"/>
      <c r="F96" s="33"/>
      <c r="G96" s="33"/>
      <c r="H96" s="33"/>
      <c r="I96" s="33"/>
      <c r="J96" s="81">
        <f>J123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144</v>
      </c>
    </row>
    <row r="97" spans="1:31" s="9" customFormat="1" ht="24.95" customHeight="1">
      <c r="B97" s="144"/>
      <c r="C97" s="145"/>
      <c r="D97" s="146" t="s">
        <v>847</v>
      </c>
      <c r="E97" s="147"/>
      <c r="F97" s="147"/>
      <c r="G97" s="147"/>
      <c r="H97" s="147"/>
      <c r="I97" s="147"/>
      <c r="J97" s="148">
        <f>J124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848</v>
      </c>
      <c r="E98" s="153"/>
      <c r="F98" s="153"/>
      <c r="G98" s="153"/>
      <c r="H98" s="153"/>
      <c r="I98" s="153"/>
      <c r="J98" s="154">
        <f>J125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148</v>
      </c>
      <c r="E99" s="153"/>
      <c r="F99" s="153"/>
      <c r="G99" s="153"/>
      <c r="H99" s="153"/>
      <c r="I99" s="153"/>
      <c r="J99" s="154">
        <f>J235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150</v>
      </c>
      <c r="E100" s="153"/>
      <c r="F100" s="153"/>
      <c r="G100" s="153"/>
      <c r="H100" s="153"/>
      <c r="I100" s="153"/>
      <c r="J100" s="154">
        <f>J237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152</v>
      </c>
      <c r="E101" s="153"/>
      <c r="F101" s="153"/>
      <c r="G101" s="153"/>
      <c r="H101" s="153"/>
      <c r="I101" s="153"/>
      <c r="J101" s="154">
        <f>J240</f>
        <v>0</v>
      </c>
      <c r="K101" s="151"/>
      <c r="L101" s="155"/>
    </row>
    <row r="102" spans="1:31" s="9" customFormat="1" ht="24.95" customHeight="1">
      <c r="B102" s="144"/>
      <c r="C102" s="145"/>
      <c r="D102" s="146" t="s">
        <v>153</v>
      </c>
      <c r="E102" s="147"/>
      <c r="F102" s="147"/>
      <c r="G102" s="147"/>
      <c r="H102" s="147"/>
      <c r="I102" s="147"/>
      <c r="J102" s="148">
        <f>J243</f>
        <v>0</v>
      </c>
      <c r="K102" s="145"/>
      <c r="L102" s="149"/>
    </row>
    <row r="103" spans="1:31" s="10" customFormat="1" ht="19.899999999999999" customHeight="1">
      <c r="B103" s="150"/>
      <c r="C103" s="151"/>
      <c r="D103" s="152" t="s">
        <v>154</v>
      </c>
      <c r="E103" s="153"/>
      <c r="F103" s="153"/>
      <c r="G103" s="153"/>
      <c r="H103" s="153"/>
      <c r="I103" s="153"/>
      <c r="J103" s="154">
        <f>J244</f>
        <v>0</v>
      </c>
      <c r="K103" s="151"/>
      <c r="L103" s="155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155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2" t="str">
        <f>E7</f>
        <v>Revitalizace sídliště Šumavská - Pod Vodojemem - III. a IV. Etapa</v>
      </c>
      <c r="F113" s="263"/>
      <c r="G113" s="263"/>
      <c r="H113" s="26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138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18" t="str">
        <f>E9</f>
        <v>04b - Terénní a sadové úpravy - IV. etapa</v>
      </c>
      <c r="F115" s="264"/>
      <c r="G115" s="264"/>
      <c r="H115" s="264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F12</f>
        <v xml:space="preserve"> </v>
      </c>
      <c r="G117" s="33"/>
      <c r="H117" s="33"/>
      <c r="I117" s="26" t="s">
        <v>22</v>
      </c>
      <c r="J117" s="63" t="str">
        <f>IF(J12="","",J12)</f>
        <v>2. 11. 2021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E15</f>
        <v>město Horažďovice</v>
      </c>
      <c r="G119" s="33"/>
      <c r="H119" s="33"/>
      <c r="I119" s="26" t="s">
        <v>32</v>
      </c>
      <c r="J119" s="29" t="str">
        <f>E21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30</v>
      </c>
      <c r="D120" s="33"/>
      <c r="E120" s="33"/>
      <c r="F120" s="24" t="str">
        <f>IF(E18="","",E18)</f>
        <v>Vyplň údaj</v>
      </c>
      <c r="G120" s="33"/>
      <c r="H120" s="33"/>
      <c r="I120" s="26" t="s">
        <v>35</v>
      </c>
      <c r="J120" s="29" t="str">
        <f>E24</f>
        <v>Pavel Matoušek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56"/>
      <c r="B122" s="157"/>
      <c r="C122" s="158" t="s">
        <v>156</v>
      </c>
      <c r="D122" s="159" t="s">
        <v>63</v>
      </c>
      <c r="E122" s="159" t="s">
        <v>59</v>
      </c>
      <c r="F122" s="159" t="s">
        <v>60</v>
      </c>
      <c r="G122" s="159" t="s">
        <v>157</v>
      </c>
      <c r="H122" s="159" t="s">
        <v>158</v>
      </c>
      <c r="I122" s="159" t="s">
        <v>159</v>
      </c>
      <c r="J122" s="160" t="s">
        <v>142</v>
      </c>
      <c r="K122" s="161" t="s">
        <v>160</v>
      </c>
      <c r="L122" s="162"/>
      <c r="M122" s="72" t="s">
        <v>1</v>
      </c>
      <c r="N122" s="73" t="s">
        <v>42</v>
      </c>
      <c r="O122" s="73" t="s">
        <v>161</v>
      </c>
      <c r="P122" s="73" t="s">
        <v>162</v>
      </c>
      <c r="Q122" s="73" t="s">
        <v>163</v>
      </c>
      <c r="R122" s="73" t="s">
        <v>164</v>
      </c>
      <c r="S122" s="73" t="s">
        <v>165</v>
      </c>
      <c r="T122" s="74" t="s">
        <v>166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pans="1:65" s="2" customFormat="1" ht="22.9" customHeight="1">
      <c r="A123" s="31"/>
      <c r="B123" s="32"/>
      <c r="C123" s="79" t="s">
        <v>167</v>
      </c>
      <c r="D123" s="33"/>
      <c r="E123" s="33"/>
      <c r="F123" s="33"/>
      <c r="G123" s="33"/>
      <c r="H123" s="33"/>
      <c r="I123" s="33"/>
      <c r="J123" s="163">
        <f>BK123</f>
        <v>0</v>
      </c>
      <c r="K123" s="33"/>
      <c r="L123" s="36"/>
      <c r="M123" s="75"/>
      <c r="N123" s="164"/>
      <c r="O123" s="76"/>
      <c r="P123" s="165">
        <f>P124+P243</f>
        <v>0</v>
      </c>
      <c r="Q123" s="76"/>
      <c r="R123" s="165">
        <f>R124+R243</f>
        <v>91.022850000000005</v>
      </c>
      <c r="S123" s="76"/>
      <c r="T123" s="166">
        <f>T124+T243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77</v>
      </c>
      <c r="AU123" s="14" t="s">
        <v>144</v>
      </c>
      <c r="BK123" s="167">
        <f>BK124+BK243</f>
        <v>0</v>
      </c>
    </row>
    <row r="124" spans="1:65" s="12" customFormat="1" ht="25.9" customHeight="1">
      <c r="B124" s="168"/>
      <c r="C124" s="169"/>
      <c r="D124" s="170" t="s">
        <v>77</v>
      </c>
      <c r="E124" s="171" t="s">
        <v>168</v>
      </c>
      <c r="F124" s="171" t="s">
        <v>849</v>
      </c>
      <c r="G124" s="169"/>
      <c r="H124" s="169"/>
      <c r="I124" s="172"/>
      <c r="J124" s="173">
        <f>BK124</f>
        <v>0</v>
      </c>
      <c r="K124" s="169"/>
      <c r="L124" s="174"/>
      <c r="M124" s="175"/>
      <c r="N124" s="176"/>
      <c r="O124" s="176"/>
      <c r="P124" s="177">
        <f>P125+P235+P237+P240</f>
        <v>0</v>
      </c>
      <c r="Q124" s="176"/>
      <c r="R124" s="177">
        <f>R125+R235+R237+R240</f>
        <v>91.022850000000005</v>
      </c>
      <c r="S124" s="176"/>
      <c r="T124" s="178">
        <f>T125+T235+T237+T240</f>
        <v>0</v>
      </c>
      <c r="AR124" s="179" t="s">
        <v>86</v>
      </c>
      <c r="AT124" s="180" t="s">
        <v>77</v>
      </c>
      <c r="AU124" s="180" t="s">
        <v>78</v>
      </c>
      <c r="AY124" s="179" t="s">
        <v>170</v>
      </c>
      <c r="BK124" s="181">
        <f>BK125+BK235+BK237+BK240</f>
        <v>0</v>
      </c>
    </row>
    <row r="125" spans="1:65" s="12" customFormat="1" ht="22.9" customHeight="1">
      <c r="B125" s="168"/>
      <c r="C125" s="169"/>
      <c r="D125" s="170" t="s">
        <v>77</v>
      </c>
      <c r="E125" s="182" t="s">
        <v>86</v>
      </c>
      <c r="F125" s="182" t="s">
        <v>850</v>
      </c>
      <c r="G125" s="169"/>
      <c r="H125" s="169"/>
      <c r="I125" s="172"/>
      <c r="J125" s="183">
        <f>BK125</f>
        <v>0</v>
      </c>
      <c r="K125" s="169"/>
      <c r="L125" s="174"/>
      <c r="M125" s="175"/>
      <c r="N125" s="176"/>
      <c r="O125" s="176"/>
      <c r="P125" s="177">
        <f>SUM(P126:P234)</f>
        <v>0</v>
      </c>
      <c r="Q125" s="176"/>
      <c r="R125" s="177">
        <f>SUM(R126:R234)</f>
        <v>90.96951</v>
      </c>
      <c r="S125" s="176"/>
      <c r="T125" s="178">
        <f>SUM(T126:T234)</f>
        <v>0</v>
      </c>
      <c r="AR125" s="179" t="s">
        <v>86</v>
      </c>
      <c r="AT125" s="180" t="s">
        <v>77</v>
      </c>
      <c r="AU125" s="180" t="s">
        <v>86</v>
      </c>
      <c r="AY125" s="179" t="s">
        <v>170</v>
      </c>
      <c r="BK125" s="181">
        <f>SUM(BK126:BK234)</f>
        <v>0</v>
      </c>
    </row>
    <row r="126" spans="1:65" s="2" customFormat="1" ht="24.2" customHeight="1">
      <c r="A126" s="31"/>
      <c r="B126" s="32"/>
      <c r="C126" s="184" t="s">
        <v>86</v>
      </c>
      <c r="D126" s="184" t="s">
        <v>172</v>
      </c>
      <c r="E126" s="185" t="s">
        <v>851</v>
      </c>
      <c r="F126" s="186" t="s">
        <v>852</v>
      </c>
      <c r="G126" s="187" t="s">
        <v>196</v>
      </c>
      <c r="H126" s="188">
        <v>33</v>
      </c>
      <c r="I126" s="189"/>
      <c r="J126" s="190">
        <f t="shared" ref="J126:J157" si="0">ROUND(I126*H126,2)</f>
        <v>0</v>
      </c>
      <c r="K126" s="191"/>
      <c r="L126" s="36"/>
      <c r="M126" s="192" t="s">
        <v>1</v>
      </c>
      <c r="N126" s="193" t="s">
        <v>43</v>
      </c>
      <c r="O126" s="68"/>
      <c r="P126" s="194">
        <f t="shared" ref="P126:P157" si="1">O126*H126</f>
        <v>0</v>
      </c>
      <c r="Q126" s="194">
        <v>0</v>
      </c>
      <c r="R126" s="194">
        <f t="shared" ref="R126:R157" si="2">Q126*H126</f>
        <v>0</v>
      </c>
      <c r="S126" s="194">
        <v>0</v>
      </c>
      <c r="T126" s="195">
        <f t="shared" ref="T126:T157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176</v>
      </c>
      <c r="AT126" s="196" t="s">
        <v>172</v>
      </c>
      <c r="AU126" s="196" t="s">
        <v>88</v>
      </c>
      <c r="AY126" s="14" t="s">
        <v>170</v>
      </c>
      <c r="BE126" s="197">
        <f t="shared" ref="BE126:BE157" si="4">IF(N126="základní",J126,0)</f>
        <v>0</v>
      </c>
      <c r="BF126" s="197">
        <f t="shared" ref="BF126:BF157" si="5">IF(N126="snížená",J126,0)</f>
        <v>0</v>
      </c>
      <c r="BG126" s="197">
        <f t="shared" ref="BG126:BG157" si="6">IF(N126="zákl. přenesená",J126,0)</f>
        <v>0</v>
      </c>
      <c r="BH126" s="197">
        <f t="shared" ref="BH126:BH157" si="7">IF(N126="sníž. přenesená",J126,0)</f>
        <v>0</v>
      </c>
      <c r="BI126" s="197">
        <f t="shared" ref="BI126:BI157" si="8">IF(N126="nulová",J126,0)</f>
        <v>0</v>
      </c>
      <c r="BJ126" s="14" t="s">
        <v>86</v>
      </c>
      <c r="BK126" s="197">
        <f t="shared" ref="BK126:BK157" si="9">ROUND(I126*H126,2)</f>
        <v>0</v>
      </c>
      <c r="BL126" s="14" t="s">
        <v>176</v>
      </c>
      <c r="BM126" s="196" t="s">
        <v>1077</v>
      </c>
    </row>
    <row r="127" spans="1:65" s="2" customFormat="1" ht="24.2" customHeight="1">
      <c r="A127" s="31"/>
      <c r="B127" s="32"/>
      <c r="C127" s="184" t="s">
        <v>88</v>
      </c>
      <c r="D127" s="184" t="s">
        <v>172</v>
      </c>
      <c r="E127" s="185" t="s">
        <v>1078</v>
      </c>
      <c r="F127" s="186" t="s">
        <v>1079</v>
      </c>
      <c r="G127" s="187" t="s">
        <v>207</v>
      </c>
      <c r="H127" s="188">
        <v>1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43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176</v>
      </c>
      <c r="AT127" s="196" t="s">
        <v>172</v>
      </c>
      <c r="AU127" s="196" t="s">
        <v>88</v>
      </c>
      <c r="AY127" s="14" t="s">
        <v>170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86</v>
      </c>
      <c r="BK127" s="197">
        <f t="shared" si="9"/>
        <v>0</v>
      </c>
      <c r="BL127" s="14" t="s">
        <v>176</v>
      </c>
      <c r="BM127" s="196" t="s">
        <v>1080</v>
      </c>
    </row>
    <row r="128" spans="1:65" s="2" customFormat="1" ht="24.2" customHeight="1">
      <c r="A128" s="31"/>
      <c r="B128" s="32"/>
      <c r="C128" s="184" t="s">
        <v>181</v>
      </c>
      <c r="D128" s="184" t="s">
        <v>172</v>
      </c>
      <c r="E128" s="185" t="s">
        <v>1081</v>
      </c>
      <c r="F128" s="186" t="s">
        <v>1082</v>
      </c>
      <c r="G128" s="187" t="s">
        <v>207</v>
      </c>
      <c r="H128" s="188">
        <v>1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43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176</v>
      </c>
      <c r="AT128" s="196" t="s">
        <v>172</v>
      </c>
      <c r="AU128" s="196" t="s">
        <v>88</v>
      </c>
      <c r="AY128" s="14" t="s">
        <v>170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86</v>
      </c>
      <c r="BK128" s="197">
        <f t="shared" si="9"/>
        <v>0</v>
      </c>
      <c r="BL128" s="14" t="s">
        <v>176</v>
      </c>
      <c r="BM128" s="196" t="s">
        <v>1083</v>
      </c>
    </row>
    <row r="129" spans="1:65" s="2" customFormat="1" ht="24.2" customHeight="1">
      <c r="A129" s="31"/>
      <c r="B129" s="32"/>
      <c r="C129" s="184" t="s">
        <v>176</v>
      </c>
      <c r="D129" s="184" t="s">
        <v>172</v>
      </c>
      <c r="E129" s="185" t="s">
        <v>1084</v>
      </c>
      <c r="F129" s="186" t="s">
        <v>1085</v>
      </c>
      <c r="G129" s="187" t="s">
        <v>207</v>
      </c>
      <c r="H129" s="188">
        <v>1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43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176</v>
      </c>
      <c r="AT129" s="196" t="s">
        <v>172</v>
      </c>
      <c r="AU129" s="196" t="s">
        <v>88</v>
      </c>
      <c r="AY129" s="14" t="s">
        <v>170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86</v>
      </c>
      <c r="BK129" s="197">
        <f t="shared" si="9"/>
        <v>0</v>
      </c>
      <c r="BL129" s="14" t="s">
        <v>176</v>
      </c>
      <c r="BM129" s="196" t="s">
        <v>1086</v>
      </c>
    </row>
    <row r="130" spans="1:65" s="2" customFormat="1" ht="24.2" customHeight="1">
      <c r="A130" s="31"/>
      <c r="B130" s="32"/>
      <c r="C130" s="184" t="s">
        <v>188</v>
      </c>
      <c r="D130" s="184" t="s">
        <v>172</v>
      </c>
      <c r="E130" s="185" t="s">
        <v>1087</v>
      </c>
      <c r="F130" s="186" t="s">
        <v>1088</v>
      </c>
      <c r="G130" s="187" t="s">
        <v>207</v>
      </c>
      <c r="H130" s="188">
        <v>2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43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176</v>
      </c>
      <c r="AT130" s="196" t="s">
        <v>172</v>
      </c>
      <c r="AU130" s="196" t="s">
        <v>88</v>
      </c>
      <c r="AY130" s="14" t="s">
        <v>170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86</v>
      </c>
      <c r="BK130" s="197">
        <f t="shared" si="9"/>
        <v>0</v>
      </c>
      <c r="BL130" s="14" t="s">
        <v>176</v>
      </c>
      <c r="BM130" s="196" t="s">
        <v>1089</v>
      </c>
    </row>
    <row r="131" spans="1:65" s="2" customFormat="1" ht="24.2" customHeight="1">
      <c r="A131" s="31"/>
      <c r="B131" s="32"/>
      <c r="C131" s="184" t="s">
        <v>193</v>
      </c>
      <c r="D131" s="184" t="s">
        <v>172</v>
      </c>
      <c r="E131" s="185" t="s">
        <v>1090</v>
      </c>
      <c r="F131" s="186" t="s">
        <v>1091</v>
      </c>
      <c r="G131" s="187" t="s">
        <v>207</v>
      </c>
      <c r="H131" s="188">
        <v>1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43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176</v>
      </c>
      <c r="AT131" s="196" t="s">
        <v>172</v>
      </c>
      <c r="AU131" s="196" t="s">
        <v>88</v>
      </c>
      <c r="AY131" s="14" t="s">
        <v>170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86</v>
      </c>
      <c r="BK131" s="197">
        <f t="shared" si="9"/>
        <v>0</v>
      </c>
      <c r="BL131" s="14" t="s">
        <v>176</v>
      </c>
      <c r="BM131" s="196" t="s">
        <v>1092</v>
      </c>
    </row>
    <row r="132" spans="1:65" s="2" customFormat="1" ht="24.2" customHeight="1">
      <c r="A132" s="31"/>
      <c r="B132" s="32"/>
      <c r="C132" s="184" t="s">
        <v>199</v>
      </c>
      <c r="D132" s="184" t="s">
        <v>172</v>
      </c>
      <c r="E132" s="185" t="s">
        <v>1093</v>
      </c>
      <c r="F132" s="186" t="s">
        <v>1094</v>
      </c>
      <c r="G132" s="187" t="s">
        <v>207</v>
      </c>
      <c r="H132" s="188">
        <v>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43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176</v>
      </c>
      <c r="AT132" s="196" t="s">
        <v>172</v>
      </c>
      <c r="AU132" s="196" t="s">
        <v>88</v>
      </c>
      <c r="AY132" s="14" t="s">
        <v>170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86</v>
      </c>
      <c r="BK132" s="197">
        <f t="shared" si="9"/>
        <v>0</v>
      </c>
      <c r="BL132" s="14" t="s">
        <v>176</v>
      </c>
      <c r="BM132" s="196" t="s">
        <v>1095</v>
      </c>
    </row>
    <row r="133" spans="1:65" s="2" customFormat="1" ht="14.45" customHeight="1">
      <c r="A133" s="31"/>
      <c r="B133" s="32"/>
      <c r="C133" s="184" t="s">
        <v>204</v>
      </c>
      <c r="D133" s="184" t="s">
        <v>172</v>
      </c>
      <c r="E133" s="185" t="s">
        <v>1096</v>
      </c>
      <c r="F133" s="186" t="s">
        <v>1097</v>
      </c>
      <c r="G133" s="187" t="s">
        <v>207</v>
      </c>
      <c r="H133" s="188">
        <v>3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43</v>
      </c>
      <c r="O133" s="68"/>
      <c r="P133" s="194">
        <f t="shared" si="1"/>
        <v>0</v>
      </c>
      <c r="Q133" s="194">
        <v>5.0000000000000002E-5</v>
      </c>
      <c r="R133" s="194">
        <f t="shared" si="2"/>
        <v>1.5000000000000001E-4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176</v>
      </c>
      <c r="AT133" s="196" t="s">
        <v>172</v>
      </c>
      <c r="AU133" s="196" t="s">
        <v>88</v>
      </c>
      <c r="AY133" s="14" t="s">
        <v>170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86</v>
      </c>
      <c r="BK133" s="197">
        <f t="shared" si="9"/>
        <v>0</v>
      </c>
      <c r="BL133" s="14" t="s">
        <v>176</v>
      </c>
      <c r="BM133" s="196" t="s">
        <v>1098</v>
      </c>
    </row>
    <row r="134" spans="1:65" s="2" customFormat="1" ht="14.45" customHeight="1">
      <c r="A134" s="31"/>
      <c r="B134" s="32"/>
      <c r="C134" s="184" t="s">
        <v>209</v>
      </c>
      <c r="D134" s="184" t="s">
        <v>172</v>
      </c>
      <c r="E134" s="185" t="s">
        <v>860</v>
      </c>
      <c r="F134" s="186" t="s">
        <v>861</v>
      </c>
      <c r="G134" s="187" t="s">
        <v>207</v>
      </c>
      <c r="H134" s="188">
        <v>2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43</v>
      </c>
      <c r="O134" s="68"/>
      <c r="P134" s="194">
        <f t="shared" si="1"/>
        <v>0</v>
      </c>
      <c r="Q134" s="194">
        <v>5.0000000000000002E-5</v>
      </c>
      <c r="R134" s="194">
        <f t="shared" si="2"/>
        <v>1E-4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176</v>
      </c>
      <c r="AT134" s="196" t="s">
        <v>172</v>
      </c>
      <c r="AU134" s="196" t="s">
        <v>88</v>
      </c>
      <c r="AY134" s="14" t="s">
        <v>170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86</v>
      </c>
      <c r="BK134" s="197">
        <f t="shared" si="9"/>
        <v>0</v>
      </c>
      <c r="BL134" s="14" t="s">
        <v>176</v>
      </c>
      <c r="BM134" s="196" t="s">
        <v>1099</v>
      </c>
    </row>
    <row r="135" spans="1:65" s="2" customFormat="1" ht="14.45" customHeight="1">
      <c r="A135" s="31"/>
      <c r="B135" s="32"/>
      <c r="C135" s="184" t="s">
        <v>214</v>
      </c>
      <c r="D135" s="184" t="s">
        <v>172</v>
      </c>
      <c r="E135" s="185" t="s">
        <v>1100</v>
      </c>
      <c r="F135" s="186" t="s">
        <v>1101</v>
      </c>
      <c r="G135" s="187" t="s">
        <v>207</v>
      </c>
      <c r="H135" s="188">
        <v>1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43</v>
      </c>
      <c r="O135" s="68"/>
      <c r="P135" s="194">
        <f t="shared" si="1"/>
        <v>0</v>
      </c>
      <c r="Q135" s="194">
        <v>9.0000000000000006E-5</v>
      </c>
      <c r="R135" s="194">
        <f t="shared" si="2"/>
        <v>9.0000000000000006E-5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176</v>
      </c>
      <c r="AT135" s="196" t="s">
        <v>172</v>
      </c>
      <c r="AU135" s="196" t="s">
        <v>88</v>
      </c>
      <c r="AY135" s="14" t="s">
        <v>170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86</v>
      </c>
      <c r="BK135" s="197">
        <f t="shared" si="9"/>
        <v>0</v>
      </c>
      <c r="BL135" s="14" t="s">
        <v>176</v>
      </c>
      <c r="BM135" s="196" t="s">
        <v>1102</v>
      </c>
    </row>
    <row r="136" spans="1:65" s="2" customFormat="1" ht="14.45" customHeight="1">
      <c r="A136" s="31"/>
      <c r="B136" s="32"/>
      <c r="C136" s="184" t="s">
        <v>219</v>
      </c>
      <c r="D136" s="184" t="s">
        <v>172</v>
      </c>
      <c r="E136" s="185" t="s">
        <v>1103</v>
      </c>
      <c r="F136" s="186" t="s">
        <v>1104</v>
      </c>
      <c r="G136" s="187" t="s">
        <v>207</v>
      </c>
      <c r="H136" s="188">
        <v>1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43</v>
      </c>
      <c r="O136" s="68"/>
      <c r="P136" s="194">
        <f t="shared" si="1"/>
        <v>0</v>
      </c>
      <c r="Q136" s="194">
        <v>9.0000000000000006E-5</v>
      </c>
      <c r="R136" s="194">
        <f t="shared" si="2"/>
        <v>9.0000000000000006E-5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176</v>
      </c>
      <c r="AT136" s="196" t="s">
        <v>172</v>
      </c>
      <c r="AU136" s="196" t="s">
        <v>88</v>
      </c>
      <c r="AY136" s="14" t="s">
        <v>170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86</v>
      </c>
      <c r="BK136" s="197">
        <f t="shared" si="9"/>
        <v>0</v>
      </c>
      <c r="BL136" s="14" t="s">
        <v>176</v>
      </c>
      <c r="BM136" s="196" t="s">
        <v>1105</v>
      </c>
    </row>
    <row r="137" spans="1:65" s="2" customFormat="1" ht="24.2" customHeight="1">
      <c r="A137" s="31"/>
      <c r="B137" s="32"/>
      <c r="C137" s="184" t="s">
        <v>225</v>
      </c>
      <c r="D137" s="184" t="s">
        <v>172</v>
      </c>
      <c r="E137" s="185" t="s">
        <v>863</v>
      </c>
      <c r="F137" s="186" t="s">
        <v>864</v>
      </c>
      <c r="G137" s="187" t="s">
        <v>196</v>
      </c>
      <c r="H137" s="188">
        <v>3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43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176</v>
      </c>
      <c r="AT137" s="196" t="s">
        <v>172</v>
      </c>
      <c r="AU137" s="196" t="s">
        <v>88</v>
      </c>
      <c r="AY137" s="14" t="s">
        <v>170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86</v>
      </c>
      <c r="BK137" s="197">
        <f t="shared" si="9"/>
        <v>0</v>
      </c>
      <c r="BL137" s="14" t="s">
        <v>176</v>
      </c>
      <c r="BM137" s="196" t="s">
        <v>1106</v>
      </c>
    </row>
    <row r="138" spans="1:65" s="2" customFormat="1" ht="24.2" customHeight="1">
      <c r="A138" s="31"/>
      <c r="B138" s="32"/>
      <c r="C138" s="184" t="s">
        <v>229</v>
      </c>
      <c r="D138" s="184" t="s">
        <v>172</v>
      </c>
      <c r="E138" s="185" t="s">
        <v>866</v>
      </c>
      <c r="F138" s="186" t="s">
        <v>867</v>
      </c>
      <c r="G138" s="187" t="s">
        <v>196</v>
      </c>
      <c r="H138" s="188">
        <v>3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43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176</v>
      </c>
      <c r="AT138" s="196" t="s">
        <v>172</v>
      </c>
      <c r="AU138" s="196" t="s">
        <v>88</v>
      </c>
      <c r="AY138" s="14" t="s">
        <v>170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86</v>
      </c>
      <c r="BK138" s="197">
        <f t="shared" si="9"/>
        <v>0</v>
      </c>
      <c r="BL138" s="14" t="s">
        <v>176</v>
      </c>
      <c r="BM138" s="196" t="s">
        <v>1107</v>
      </c>
    </row>
    <row r="139" spans="1:65" s="2" customFormat="1" ht="24.2" customHeight="1">
      <c r="A139" s="31"/>
      <c r="B139" s="32"/>
      <c r="C139" s="184" t="s">
        <v>233</v>
      </c>
      <c r="D139" s="184" t="s">
        <v>172</v>
      </c>
      <c r="E139" s="185" t="s">
        <v>869</v>
      </c>
      <c r="F139" s="186" t="s">
        <v>870</v>
      </c>
      <c r="G139" s="187" t="s">
        <v>196</v>
      </c>
      <c r="H139" s="188">
        <v>3861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43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176</v>
      </c>
      <c r="AT139" s="196" t="s">
        <v>172</v>
      </c>
      <c r="AU139" s="196" t="s">
        <v>88</v>
      </c>
      <c r="AY139" s="14" t="s">
        <v>170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86</v>
      </c>
      <c r="BK139" s="197">
        <f t="shared" si="9"/>
        <v>0</v>
      </c>
      <c r="BL139" s="14" t="s">
        <v>176</v>
      </c>
      <c r="BM139" s="196" t="s">
        <v>1108</v>
      </c>
    </row>
    <row r="140" spans="1:65" s="2" customFormat="1" ht="14.45" customHeight="1">
      <c r="A140" s="31"/>
      <c r="B140" s="32"/>
      <c r="C140" s="198" t="s">
        <v>8</v>
      </c>
      <c r="D140" s="198" t="s">
        <v>210</v>
      </c>
      <c r="E140" s="199" t="s">
        <v>872</v>
      </c>
      <c r="F140" s="200" t="s">
        <v>873</v>
      </c>
      <c r="G140" s="201" t="s">
        <v>191</v>
      </c>
      <c r="H140" s="202">
        <v>50</v>
      </c>
      <c r="I140" s="203"/>
      <c r="J140" s="204">
        <f t="shared" si="0"/>
        <v>0</v>
      </c>
      <c r="K140" s="205"/>
      <c r="L140" s="206"/>
      <c r="M140" s="207" t="s">
        <v>1</v>
      </c>
      <c r="N140" s="208" t="s">
        <v>43</v>
      </c>
      <c r="O140" s="68"/>
      <c r="P140" s="194">
        <f t="shared" si="1"/>
        <v>0</v>
      </c>
      <c r="Q140" s="194">
        <v>1</v>
      </c>
      <c r="R140" s="194">
        <f t="shared" si="2"/>
        <v>50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204</v>
      </c>
      <c r="AT140" s="196" t="s">
        <v>210</v>
      </c>
      <c r="AU140" s="196" t="s">
        <v>88</v>
      </c>
      <c r="AY140" s="14" t="s">
        <v>170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86</v>
      </c>
      <c r="BK140" s="197">
        <f t="shared" si="9"/>
        <v>0</v>
      </c>
      <c r="BL140" s="14" t="s">
        <v>176</v>
      </c>
      <c r="BM140" s="196" t="s">
        <v>1109</v>
      </c>
    </row>
    <row r="141" spans="1:65" s="2" customFormat="1" ht="14.45" customHeight="1">
      <c r="A141" s="31"/>
      <c r="B141" s="32"/>
      <c r="C141" s="184" t="s">
        <v>241</v>
      </c>
      <c r="D141" s="184" t="s">
        <v>172</v>
      </c>
      <c r="E141" s="185" t="s">
        <v>875</v>
      </c>
      <c r="F141" s="186" t="s">
        <v>876</v>
      </c>
      <c r="G141" s="187" t="s">
        <v>196</v>
      </c>
      <c r="H141" s="188">
        <v>3861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43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176</v>
      </c>
      <c r="AT141" s="196" t="s">
        <v>172</v>
      </c>
      <c r="AU141" s="196" t="s">
        <v>88</v>
      </c>
      <c r="AY141" s="14" t="s">
        <v>170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86</v>
      </c>
      <c r="BK141" s="197">
        <f t="shared" si="9"/>
        <v>0</v>
      </c>
      <c r="BL141" s="14" t="s">
        <v>176</v>
      </c>
      <c r="BM141" s="196" t="s">
        <v>1110</v>
      </c>
    </row>
    <row r="142" spans="1:65" s="2" customFormat="1" ht="24.2" customHeight="1">
      <c r="A142" s="31"/>
      <c r="B142" s="32"/>
      <c r="C142" s="184" t="s">
        <v>245</v>
      </c>
      <c r="D142" s="184" t="s">
        <v>172</v>
      </c>
      <c r="E142" s="185" t="s">
        <v>878</v>
      </c>
      <c r="F142" s="186" t="s">
        <v>879</v>
      </c>
      <c r="G142" s="187" t="s">
        <v>196</v>
      </c>
      <c r="H142" s="188">
        <v>3227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43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176</v>
      </c>
      <c r="AT142" s="196" t="s">
        <v>172</v>
      </c>
      <c r="AU142" s="196" t="s">
        <v>88</v>
      </c>
      <c r="AY142" s="14" t="s">
        <v>170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86</v>
      </c>
      <c r="BK142" s="197">
        <f t="shared" si="9"/>
        <v>0</v>
      </c>
      <c r="BL142" s="14" t="s">
        <v>176</v>
      </c>
      <c r="BM142" s="196" t="s">
        <v>1111</v>
      </c>
    </row>
    <row r="143" spans="1:65" s="2" customFormat="1" ht="14.45" customHeight="1">
      <c r="A143" s="31"/>
      <c r="B143" s="32"/>
      <c r="C143" s="198" t="s">
        <v>249</v>
      </c>
      <c r="D143" s="198" t="s">
        <v>210</v>
      </c>
      <c r="E143" s="199" t="s">
        <v>881</v>
      </c>
      <c r="F143" s="200" t="s">
        <v>882</v>
      </c>
      <c r="G143" s="201" t="s">
        <v>680</v>
      </c>
      <c r="H143" s="202">
        <v>64</v>
      </c>
      <c r="I143" s="203"/>
      <c r="J143" s="204">
        <f t="shared" si="0"/>
        <v>0</v>
      </c>
      <c r="K143" s="205"/>
      <c r="L143" s="206"/>
      <c r="M143" s="207" t="s">
        <v>1</v>
      </c>
      <c r="N143" s="208" t="s">
        <v>43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204</v>
      </c>
      <c r="AT143" s="196" t="s">
        <v>210</v>
      </c>
      <c r="AU143" s="196" t="s">
        <v>88</v>
      </c>
      <c r="AY143" s="14" t="s">
        <v>170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86</v>
      </c>
      <c r="BK143" s="197">
        <f t="shared" si="9"/>
        <v>0</v>
      </c>
      <c r="BL143" s="14" t="s">
        <v>176</v>
      </c>
      <c r="BM143" s="196" t="s">
        <v>1112</v>
      </c>
    </row>
    <row r="144" spans="1:65" s="2" customFormat="1" ht="14.45" customHeight="1">
      <c r="A144" s="31"/>
      <c r="B144" s="32"/>
      <c r="C144" s="198" t="s">
        <v>253</v>
      </c>
      <c r="D144" s="198" t="s">
        <v>210</v>
      </c>
      <c r="E144" s="199" t="s">
        <v>884</v>
      </c>
      <c r="F144" s="200" t="s">
        <v>885</v>
      </c>
      <c r="G144" s="201" t="s">
        <v>680</v>
      </c>
      <c r="H144" s="202">
        <v>96</v>
      </c>
      <c r="I144" s="203"/>
      <c r="J144" s="204">
        <f t="shared" si="0"/>
        <v>0</v>
      </c>
      <c r="K144" s="205"/>
      <c r="L144" s="206"/>
      <c r="M144" s="207" t="s">
        <v>1</v>
      </c>
      <c r="N144" s="208" t="s">
        <v>43</v>
      </c>
      <c r="O144" s="68"/>
      <c r="P144" s="194">
        <f t="shared" si="1"/>
        <v>0</v>
      </c>
      <c r="Q144" s="194">
        <v>1E-3</v>
      </c>
      <c r="R144" s="194">
        <f t="shared" si="2"/>
        <v>9.6000000000000002E-2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204</v>
      </c>
      <c r="AT144" s="196" t="s">
        <v>210</v>
      </c>
      <c r="AU144" s="196" t="s">
        <v>88</v>
      </c>
      <c r="AY144" s="14" t="s">
        <v>170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86</v>
      </c>
      <c r="BK144" s="197">
        <f t="shared" si="9"/>
        <v>0</v>
      </c>
      <c r="BL144" s="14" t="s">
        <v>176</v>
      </c>
      <c r="BM144" s="196" t="s">
        <v>1113</v>
      </c>
    </row>
    <row r="145" spans="1:65" s="2" customFormat="1" ht="14.45" customHeight="1">
      <c r="A145" s="31"/>
      <c r="B145" s="32"/>
      <c r="C145" s="184" t="s">
        <v>257</v>
      </c>
      <c r="D145" s="184" t="s">
        <v>172</v>
      </c>
      <c r="E145" s="185" t="s">
        <v>1114</v>
      </c>
      <c r="F145" s="186" t="s">
        <v>1057</v>
      </c>
      <c r="G145" s="187" t="s">
        <v>196</v>
      </c>
      <c r="H145" s="188">
        <v>188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43</v>
      </c>
      <c r="O145" s="68"/>
      <c r="P145" s="194">
        <f t="shared" si="1"/>
        <v>0</v>
      </c>
      <c r="Q145" s="194">
        <v>6.9999999999999994E-5</v>
      </c>
      <c r="R145" s="194">
        <f t="shared" si="2"/>
        <v>1.3159999999999998E-2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176</v>
      </c>
      <c r="AT145" s="196" t="s">
        <v>172</v>
      </c>
      <c r="AU145" s="196" t="s">
        <v>88</v>
      </c>
      <c r="AY145" s="14" t="s">
        <v>170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86</v>
      </c>
      <c r="BK145" s="197">
        <f t="shared" si="9"/>
        <v>0</v>
      </c>
      <c r="BL145" s="14" t="s">
        <v>176</v>
      </c>
      <c r="BM145" s="196" t="s">
        <v>1115</v>
      </c>
    </row>
    <row r="146" spans="1:65" s="2" customFormat="1" ht="14.45" customHeight="1">
      <c r="A146" s="31"/>
      <c r="B146" s="32"/>
      <c r="C146" s="198" t="s">
        <v>7</v>
      </c>
      <c r="D146" s="198" t="s">
        <v>210</v>
      </c>
      <c r="E146" s="199" t="s">
        <v>1059</v>
      </c>
      <c r="F146" s="200" t="s">
        <v>1060</v>
      </c>
      <c r="G146" s="201" t="s">
        <v>260</v>
      </c>
      <c r="H146" s="202">
        <v>200</v>
      </c>
      <c r="I146" s="203"/>
      <c r="J146" s="204">
        <f t="shared" si="0"/>
        <v>0</v>
      </c>
      <c r="K146" s="205"/>
      <c r="L146" s="206"/>
      <c r="M146" s="207" t="s">
        <v>1</v>
      </c>
      <c r="N146" s="208" t="s">
        <v>43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204</v>
      </c>
      <c r="AT146" s="196" t="s">
        <v>210</v>
      </c>
      <c r="AU146" s="196" t="s">
        <v>88</v>
      </c>
      <c r="AY146" s="14" t="s">
        <v>170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86</v>
      </c>
      <c r="BK146" s="197">
        <f t="shared" si="9"/>
        <v>0</v>
      </c>
      <c r="BL146" s="14" t="s">
        <v>176</v>
      </c>
      <c r="BM146" s="196" t="s">
        <v>1116</v>
      </c>
    </row>
    <row r="147" spans="1:65" s="2" customFormat="1" ht="14.45" customHeight="1">
      <c r="A147" s="31"/>
      <c r="B147" s="32"/>
      <c r="C147" s="198" t="s">
        <v>268</v>
      </c>
      <c r="D147" s="198" t="s">
        <v>210</v>
      </c>
      <c r="E147" s="199" t="s">
        <v>1062</v>
      </c>
      <c r="F147" s="200" t="s">
        <v>1063</v>
      </c>
      <c r="G147" s="201" t="s">
        <v>217</v>
      </c>
      <c r="H147" s="202">
        <v>126</v>
      </c>
      <c r="I147" s="203"/>
      <c r="J147" s="204">
        <f t="shared" si="0"/>
        <v>0</v>
      </c>
      <c r="K147" s="205"/>
      <c r="L147" s="206"/>
      <c r="M147" s="207" t="s">
        <v>1</v>
      </c>
      <c r="N147" s="208" t="s">
        <v>43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204</v>
      </c>
      <c r="AT147" s="196" t="s">
        <v>210</v>
      </c>
      <c r="AU147" s="196" t="s">
        <v>88</v>
      </c>
      <c r="AY147" s="14" t="s">
        <v>170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86</v>
      </c>
      <c r="BK147" s="197">
        <f t="shared" si="9"/>
        <v>0</v>
      </c>
      <c r="BL147" s="14" t="s">
        <v>176</v>
      </c>
      <c r="BM147" s="196" t="s">
        <v>1117</v>
      </c>
    </row>
    <row r="148" spans="1:65" s="2" customFormat="1" ht="24.2" customHeight="1">
      <c r="A148" s="31"/>
      <c r="B148" s="32"/>
      <c r="C148" s="184" t="s">
        <v>272</v>
      </c>
      <c r="D148" s="184" t="s">
        <v>172</v>
      </c>
      <c r="E148" s="185" t="s">
        <v>890</v>
      </c>
      <c r="F148" s="186" t="s">
        <v>891</v>
      </c>
      <c r="G148" s="187" t="s">
        <v>196</v>
      </c>
      <c r="H148" s="188">
        <v>188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43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176</v>
      </c>
      <c r="AT148" s="196" t="s">
        <v>172</v>
      </c>
      <c r="AU148" s="196" t="s">
        <v>88</v>
      </c>
      <c r="AY148" s="14" t="s">
        <v>170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86</v>
      </c>
      <c r="BK148" s="197">
        <f t="shared" si="9"/>
        <v>0</v>
      </c>
      <c r="BL148" s="14" t="s">
        <v>176</v>
      </c>
      <c r="BM148" s="196" t="s">
        <v>1118</v>
      </c>
    </row>
    <row r="149" spans="1:65" s="2" customFormat="1" ht="14.45" customHeight="1">
      <c r="A149" s="31"/>
      <c r="B149" s="32"/>
      <c r="C149" s="198" t="s">
        <v>276</v>
      </c>
      <c r="D149" s="198" t="s">
        <v>210</v>
      </c>
      <c r="E149" s="199" t="s">
        <v>893</v>
      </c>
      <c r="F149" s="200" t="s">
        <v>894</v>
      </c>
      <c r="G149" s="201" t="s">
        <v>196</v>
      </c>
      <c r="H149" s="202">
        <v>263</v>
      </c>
      <c r="I149" s="203"/>
      <c r="J149" s="204">
        <f t="shared" si="0"/>
        <v>0</v>
      </c>
      <c r="K149" s="205"/>
      <c r="L149" s="206"/>
      <c r="M149" s="207" t="s">
        <v>1</v>
      </c>
      <c r="N149" s="208" t="s">
        <v>43</v>
      </c>
      <c r="O149" s="68"/>
      <c r="P149" s="194">
        <f t="shared" si="1"/>
        <v>0</v>
      </c>
      <c r="Q149" s="194">
        <v>4.0000000000000002E-4</v>
      </c>
      <c r="R149" s="194">
        <f t="shared" si="2"/>
        <v>0.1052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204</v>
      </c>
      <c r="AT149" s="196" t="s">
        <v>210</v>
      </c>
      <c r="AU149" s="196" t="s">
        <v>88</v>
      </c>
      <c r="AY149" s="14" t="s">
        <v>170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86</v>
      </c>
      <c r="BK149" s="197">
        <f t="shared" si="9"/>
        <v>0</v>
      </c>
      <c r="BL149" s="14" t="s">
        <v>176</v>
      </c>
      <c r="BM149" s="196" t="s">
        <v>1119</v>
      </c>
    </row>
    <row r="150" spans="1:65" s="2" customFormat="1" ht="24.2" customHeight="1">
      <c r="A150" s="31"/>
      <c r="B150" s="32"/>
      <c r="C150" s="184" t="s">
        <v>282</v>
      </c>
      <c r="D150" s="184" t="s">
        <v>172</v>
      </c>
      <c r="E150" s="185" t="s">
        <v>1120</v>
      </c>
      <c r="F150" s="186" t="s">
        <v>1121</v>
      </c>
      <c r="G150" s="187" t="s">
        <v>196</v>
      </c>
      <c r="H150" s="188">
        <v>164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43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176</v>
      </c>
      <c r="AT150" s="196" t="s">
        <v>172</v>
      </c>
      <c r="AU150" s="196" t="s">
        <v>88</v>
      </c>
      <c r="AY150" s="14" t="s">
        <v>170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86</v>
      </c>
      <c r="BK150" s="197">
        <f t="shared" si="9"/>
        <v>0</v>
      </c>
      <c r="BL150" s="14" t="s">
        <v>176</v>
      </c>
      <c r="BM150" s="196" t="s">
        <v>1122</v>
      </c>
    </row>
    <row r="151" spans="1:65" s="2" customFormat="1" ht="14.45" customHeight="1">
      <c r="A151" s="31"/>
      <c r="B151" s="32"/>
      <c r="C151" s="198" t="s">
        <v>290</v>
      </c>
      <c r="D151" s="198" t="s">
        <v>210</v>
      </c>
      <c r="E151" s="199" t="s">
        <v>887</v>
      </c>
      <c r="F151" s="200" t="s">
        <v>888</v>
      </c>
      <c r="G151" s="201" t="s">
        <v>175</v>
      </c>
      <c r="H151" s="202">
        <v>38.54</v>
      </c>
      <c r="I151" s="203"/>
      <c r="J151" s="204">
        <f t="shared" si="0"/>
        <v>0</v>
      </c>
      <c r="K151" s="205"/>
      <c r="L151" s="206"/>
      <c r="M151" s="207" t="s">
        <v>1</v>
      </c>
      <c r="N151" s="208" t="s">
        <v>43</v>
      </c>
      <c r="O151" s="68"/>
      <c r="P151" s="194">
        <f t="shared" si="1"/>
        <v>0</v>
      </c>
      <c r="Q151" s="194">
        <v>0.21</v>
      </c>
      <c r="R151" s="194">
        <f t="shared" si="2"/>
        <v>8.093399999999999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204</v>
      </c>
      <c r="AT151" s="196" t="s">
        <v>210</v>
      </c>
      <c r="AU151" s="196" t="s">
        <v>88</v>
      </c>
      <c r="AY151" s="14" t="s">
        <v>170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86</v>
      </c>
      <c r="BK151" s="197">
        <f t="shared" si="9"/>
        <v>0</v>
      </c>
      <c r="BL151" s="14" t="s">
        <v>176</v>
      </c>
      <c r="BM151" s="196" t="s">
        <v>1123</v>
      </c>
    </row>
    <row r="152" spans="1:65" s="2" customFormat="1" ht="24.2" customHeight="1">
      <c r="A152" s="31"/>
      <c r="B152" s="32"/>
      <c r="C152" s="184" t="s">
        <v>295</v>
      </c>
      <c r="D152" s="184" t="s">
        <v>172</v>
      </c>
      <c r="E152" s="185" t="s">
        <v>896</v>
      </c>
      <c r="F152" s="186" t="s">
        <v>897</v>
      </c>
      <c r="G152" s="187" t="s">
        <v>207</v>
      </c>
      <c r="H152" s="188">
        <v>955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43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176</v>
      </c>
      <c r="AT152" s="196" t="s">
        <v>172</v>
      </c>
      <c r="AU152" s="196" t="s">
        <v>88</v>
      </c>
      <c r="AY152" s="14" t="s">
        <v>170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86</v>
      </c>
      <c r="BK152" s="197">
        <f t="shared" si="9"/>
        <v>0</v>
      </c>
      <c r="BL152" s="14" t="s">
        <v>176</v>
      </c>
      <c r="BM152" s="196" t="s">
        <v>1124</v>
      </c>
    </row>
    <row r="153" spans="1:65" s="2" customFormat="1" ht="24.2" customHeight="1">
      <c r="A153" s="31"/>
      <c r="B153" s="32"/>
      <c r="C153" s="184" t="s">
        <v>422</v>
      </c>
      <c r="D153" s="184" t="s">
        <v>172</v>
      </c>
      <c r="E153" s="185" t="s">
        <v>899</v>
      </c>
      <c r="F153" s="186" t="s">
        <v>900</v>
      </c>
      <c r="G153" s="187" t="s">
        <v>207</v>
      </c>
      <c r="H153" s="188">
        <v>6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43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176</v>
      </c>
      <c r="AT153" s="196" t="s">
        <v>172</v>
      </c>
      <c r="AU153" s="196" t="s">
        <v>88</v>
      </c>
      <c r="AY153" s="14" t="s">
        <v>170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86</v>
      </c>
      <c r="BK153" s="197">
        <f t="shared" si="9"/>
        <v>0</v>
      </c>
      <c r="BL153" s="14" t="s">
        <v>176</v>
      </c>
      <c r="BM153" s="196" t="s">
        <v>1125</v>
      </c>
    </row>
    <row r="154" spans="1:65" s="2" customFormat="1" ht="24.2" customHeight="1">
      <c r="A154" s="31"/>
      <c r="B154" s="32"/>
      <c r="C154" s="184" t="s">
        <v>426</v>
      </c>
      <c r="D154" s="184" t="s">
        <v>172</v>
      </c>
      <c r="E154" s="185" t="s">
        <v>902</v>
      </c>
      <c r="F154" s="186" t="s">
        <v>903</v>
      </c>
      <c r="G154" s="187" t="s">
        <v>207</v>
      </c>
      <c r="H154" s="188">
        <v>20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43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176</v>
      </c>
      <c r="AT154" s="196" t="s">
        <v>172</v>
      </c>
      <c r="AU154" s="196" t="s">
        <v>88</v>
      </c>
      <c r="AY154" s="14" t="s">
        <v>170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86</v>
      </c>
      <c r="BK154" s="197">
        <f t="shared" si="9"/>
        <v>0</v>
      </c>
      <c r="BL154" s="14" t="s">
        <v>176</v>
      </c>
      <c r="BM154" s="196" t="s">
        <v>1126</v>
      </c>
    </row>
    <row r="155" spans="1:65" s="2" customFormat="1" ht="24.2" customHeight="1">
      <c r="A155" s="31"/>
      <c r="B155" s="32"/>
      <c r="C155" s="184" t="s">
        <v>430</v>
      </c>
      <c r="D155" s="184" t="s">
        <v>172</v>
      </c>
      <c r="E155" s="185" t="s">
        <v>905</v>
      </c>
      <c r="F155" s="186" t="s">
        <v>906</v>
      </c>
      <c r="G155" s="187" t="s">
        <v>260</v>
      </c>
      <c r="H155" s="188">
        <v>12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43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176</v>
      </c>
      <c r="AT155" s="196" t="s">
        <v>172</v>
      </c>
      <c r="AU155" s="196" t="s">
        <v>88</v>
      </c>
      <c r="AY155" s="14" t="s">
        <v>170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86</v>
      </c>
      <c r="BK155" s="197">
        <f t="shared" si="9"/>
        <v>0</v>
      </c>
      <c r="BL155" s="14" t="s">
        <v>176</v>
      </c>
      <c r="BM155" s="196" t="s">
        <v>1127</v>
      </c>
    </row>
    <row r="156" spans="1:65" s="2" customFormat="1" ht="24.2" customHeight="1">
      <c r="A156" s="31"/>
      <c r="B156" s="32"/>
      <c r="C156" s="184" t="s">
        <v>434</v>
      </c>
      <c r="D156" s="184" t="s">
        <v>172</v>
      </c>
      <c r="E156" s="185" t="s">
        <v>1128</v>
      </c>
      <c r="F156" s="186" t="s">
        <v>1129</v>
      </c>
      <c r="G156" s="187" t="s">
        <v>196</v>
      </c>
      <c r="H156" s="188">
        <v>164</v>
      </c>
      <c r="I156" s="189"/>
      <c r="J156" s="190">
        <f t="shared" si="0"/>
        <v>0</v>
      </c>
      <c r="K156" s="191"/>
      <c r="L156" s="36"/>
      <c r="M156" s="192" t="s">
        <v>1</v>
      </c>
      <c r="N156" s="193" t="s">
        <v>43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176</v>
      </c>
      <c r="AT156" s="196" t="s">
        <v>172</v>
      </c>
      <c r="AU156" s="196" t="s">
        <v>88</v>
      </c>
      <c r="AY156" s="14" t="s">
        <v>170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86</v>
      </c>
      <c r="BK156" s="197">
        <f t="shared" si="9"/>
        <v>0</v>
      </c>
      <c r="BL156" s="14" t="s">
        <v>176</v>
      </c>
      <c r="BM156" s="196" t="s">
        <v>1130</v>
      </c>
    </row>
    <row r="157" spans="1:65" s="2" customFormat="1" ht="14.45" customHeight="1">
      <c r="A157" s="31"/>
      <c r="B157" s="32"/>
      <c r="C157" s="184" t="s">
        <v>438</v>
      </c>
      <c r="D157" s="184" t="s">
        <v>172</v>
      </c>
      <c r="E157" s="185" t="s">
        <v>1131</v>
      </c>
      <c r="F157" s="186" t="s">
        <v>1132</v>
      </c>
      <c r="G157" s="187" t="s">
        <v>207</v>
      </c>
      <c r="H157" s="188">
        <v>1383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43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176</v>
      </c>
      <c r="AT157" s="196" t="s">
        <v>172</v>
      </c>
      <c r="AU157" s="196" t="s">
        <v>88</v>
      </c>
      <c r="AY157" s="14" t="s">
        <v>170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86</v>
      </c>
      <c r="BK157" s="197">
        <f t="shared" si="9"/>
        <v>0</v>
      </c>
      <c r="BL157" s="14" t="s">
        <v>176</v>
      </c>
      <c r="BM157" s="196" t="s">
        <v>1133</v>
      </c>
    </row>
    <row r="158" spans="1:65" s="2" customFormat="1" ht="14.45" customHeight="1">
      <c r="A158" s="31"/>
      <c r="B158" s="32"/>
      <c r="C158" s="198" t="s">
        <v>442</v>
      </c>
      <c r="D158" s="198" t="s">
        <v>210</v>
      </c>
      <c r="E158" s="199" t="s">
        <v>1134</v>
      </c>
      <c r="F158" s="200" t="s">
        <v>1135</v>
      </c>
      <c r="G158" s="201" t="s">
        <v>207</v>
      </c>
      <c r="H158" s="202">
        <v>1383</v>
      </c>
      <c r="I158" s="203"/>
      <c r="J158" s="204">
        <f t="shared" ref="J158:J189" si="10">ROUND(I158*H158,2)</f>
        <v>0</v>
      </c>
      <c r="K158" s="205"/>
      <c r="L158" s="206"/>
      <c r="M158" s="207" t="s">
        <v>1</v>
      </c>
      <c r="N158" s="208" t="s">
        <v>43</v>
      </c>
      <c r="O158" s="68"/>
      <c r="P158" s="194">
        <f t="shared" ref="P158:P189" si="11">O158*H158</f>
        <v>0</v>
      </c>
      <c r="Q158" s="194">
        <v>0</v>
      </c>
      <c r="R158" s="194">
        <f t="shared" ref="R158:R189" si="12">Q158*H158</f>
        <v>0</v>
      </c>
      <c r="S158" s="194">
        <v>0</v>
      </c>
      <c r="T158" s="195">
        <f t="shared" ref="T158:T189" si="13"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204</v>
      </c>
      <c r="AT158" s="196" t="s">
        <v>210</v>
      </c>
      <c r="AU158" s="196" t="s">
        <v>88</v>
      </c>
      <c r="AY158" s="14" t="s">
        <v>170</v>
      </c>
      <c r="BE158" s="197">
        <f t="shared" ref="BE158:BE189" si="14">IF(N158="základní",J158,0)</f>
        <v>0</v>
      </c>
      <c r="BF158" s="197">
        <f t="shared" ref="BF158:BF189" si="15">IF(N158="snížená",J158,0)</f>
        <v>0</v>
      </c>
      <c r="BG158" s="197">
        <f t="shared" ref="BG158:BG189" si="16">IF(N158="zákl. přenesená",J158,0)</f>
        <v>0</v>
      </c>
      <c r="BH158" s="197">
        <f t="shared" ref="BH158:BH189" si="17">IF(N158="sníž. přenesená",J158,0)</f>
        <v>0</v>
      </c>
      <c r="BI158" s="197">
        <f t="shared" ref="BI158:BI189" si="18">IF(N158="nulová",J158,0)</f>
        <v>0</v>
      </c>
      <c r="BJ158" s="14" t="s">
        <v>86</v>
      </c>
      <c r="BK158" s="197">
        <f t="shared" ref="BK158:BK189" si="19">ROUND(I158*H158,2)</f>
        <v>0</v>
      </c>
      <c r="BL158" s="14" t="s">
        <v>176</v>
      </c>
      <c r="BM158" s="196" t="s">
        <v>1136</v>
      </c>
    </row>
    <row r="159" spans="1:65" s="2" customFormat="1" ht="14.45" customHeight="1">
      <c r="A159" s="31"/>
      <c r="B159" s="32"/>
      <c r="C159" s="184" t="s">
        <v>446</v>
      </c>
      <c r="D159" s="184" t="s">
        <v>172</v>
      </c>
      <c r="E159" s="185" t="s">
        <v>1137</v>
      </c>
      <c r="F159" s="186" t="s">
        <v>1138</v>
      </c>
      <c r="G159" s="187" t="s">
        <v>207</v>
      </c>
      <c r="H159" s="188">
        <v>2400</v>
      </c>
      <c r="I159" s="189"/>
      <c r="J159" s="190">
        <f t="shared" si="10"/>
        <v>0</v>
      </c>
      <c r="K159" s="191"/>
      <c r="L159" s="36"/>
      <c r="M159" s="192" t="s">
        <v>1</v>
      </c>
      <c r="N159" s="193" t="s">
        <v>43</v>
      </c>
      <c r="O159" s="68"/>
      <c r="P159" s="194">
        <f t="shared" si="11"/>
        <v>0</v>
      </c>
      <c r="Q159" s="194">
        <v>0</v>
      </c>
      <c r="R159" s="194">
        <f t="shared" si="12"/>
        <v>0</v>
      </c>
      <c r="S159" s="194">
        <v>0</v>
      </c>
      <c r="T159" s="195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176</v>
      </c>
      <c r="AT159" s="196" t="s">
        <v>172</v>
      </c>
      <c r="AU159" s="196" t="s">
        <v>88</v>
      </c>
      <c r="AY159" s="14" t="s">
        <v>170</v>
      </c>
      <c r="BE159" s="197">
        <f t="shared" si="14"/>
        <v>0</v>
      </c>
      <c r="BF159" s="197">
        <f t="shared" si="15"/>
        <v>0</v>
      </c>
      <c r="BG159" s="197">
        <f t="shared" si="16"/>
        <v>0</v>
      </c>
      <c r="BH159" s="197">
        <f t="shared" si="17"/>
        <v>0</v>
      </c>
      <c r="BI159" s="197">
        <f t="shared" si="18"/>
        <v>0</v>
      </c>
      <c r="BJ159" s="14" t="s">
        <v>86</v>
      </c>
      <c r="BK159" s="197">
        <f t="shared" si="19"/>
        <v>0</v>
      </c>
      <c r="BL159" s="14" t="s">
        <v>176</v>
      </c>
      <c r="BM159" s="196" t="s">
        <v>1139</v>
      </c>
    </row>
    <row r="160" spans="1:65" s="2" customFormat="1" ht="14.45" customHeight="1">
      <c r="A160" s="31"/>
      <c r="B160" s="32"/>
      <c r="C160" s="198" t="s">
        <v>450</v>
      </c>
      <c r="D160" s="198" t="s">
        <v>210</v>
      </c>
      <c r="E160" s="199" t="s">
        <v>1140</v>
      </c>
      <c r="F160" s="200" t="s">
        <v>1141</v>
      </c>
      <c r="G160" s="201" t="s">
        <v>260</v>
      </c>
      <c r="H160" s="202">
        <v>2400</v>
      </c>
      <c r="I160" s="203"/>
      <c r="J160" s="204">
        <f t="shared" si="10"/>
        <v>0</v>
      </c>
      <c r="K160" s="205"/>
      <c r="L160" s="206"/>
      <c r="M160" s="207" t="s">
        <v>1</v>
      </c>
      <c r="N160" s="208" t="s">
        <v>43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204</v>
      </c>
      <c r="AT160" s="196" t="s">
        <v>210</v>
      </c>
      <c r="AU160" s="196" t="s">
        <v>88</v>
      </c>
      <c r="AY160" s="14" t="s">
        <v>170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86</v>
      </c>
      <c r="BK160" s="197">
        <f t="shared" si="19"/>
        <v>0</v>
      </c>
      <c r="BL160" s="14" t="s">
        <v>176</v>
      </c>
      <c r="BM160" s="196" t="s">
        <v>1142</v>
      </c>
    </row>
    <row r="161" spans="1:65" s="2" customFormat="1" ht="24.2" customHeight="1">
      <c r="A161" s="31"/>
      <c r="B161" s="32"/>
      <c r="C161" s="184" t="s">
        <v>454</v>
      </c>
      <c r="D161" s="184" t="s">
        <v>172</v>
      </c>
      <c r="E161" s="185" t="s">
        <v>908</v>
      </c>
      <c r="F161" s="186" t="s">
        <v>909</v>
      </c>
      <c r="G161" s="187" t="s">
        <v>196</v>
      </c>
      <c r="H161" s="188">
        <v>3861</v>
      </c>
      <c r="I161" s="189"/>
      <c r="J161" s="190">
        <f t="shared" si="10"/>
        <v>0</v>
      </c>
      <c r="K161" s="191"/>
      <c r="L161" s="36"/>
      <c r="M161" s="192" t="s">
        <v>1</v>
      </c>
      <c r="N161" s="193" t="s">
        <v>43</v>
      </c>
      <c r="O161" s="68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176</v>
      </c>
      <c r="AT161" s="196" t="s">
        <v>172</v>
      </c>
      <c r="AU161" s="196" t="s">
        <v>88</v>
      </c>
      <c r="AY161" s="14" t="s">
        <v>170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86</v>
      </c>
      <c r="BK161" s="197">
        <f t="shared" si="19"/>
        <v>0</v>
      </c>
      <c r="BL161" s="14" t="s">
        <v>176</v>
      </c>
      <c r="BM161" s="196" t="s">
        <v>1143</v>
      </c>
    </row>
    <row r="162" spans="1:65" s="2" customFormat="1" ht="14.45" customHeight="1">
      <c r="A162" s="31"/>
      <c r="B162" s="32"/>
      <c r="C162" s="198" t="s">
        <v>299</v>
      </c>
      <c r="D162" s="198" t="s">
        <v>210</v>
      </c>
      <c r="E162" s="199" t="s">
        <v>1144</v>
      </c>
      <c r="F162" s="200" t="s">
        <v>924</v>
      </c>
      <c r="G162" s="201" t="s">
        <v>260</v>
      </c>
      <c r="H162" s="202">
        <v>1</v>
      </c>
      <c r="I162" s="203"/>
      <c r="J162" s="204">
        <f t="shared" si="10"/>
        <v>0</v>
      </c>
      <c r="K162" s="205"/>
      <c r="L162" s="206"/>
      <c r="M162" s="207" t="s">
        <v>1</v>
      </c>
      <c r="N162" s="208" t="s">
        <v>43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204</v>
      </c>
      <c r="AT162" s="196" t="s">
        <v>210</v>
      </c>
      <c r="AU162" s="196" t="s">
        <v>88</v>
      </c>
      <c r="AY162" s="14" t="s">
        <v>170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86</v>
      </c>
      <c r="BK162" s="197">
        <f t="shared" si="19"/>
        <v>0</v>
      </c>
      <c r="BL162" s="14" t="s">
        <v>176</v>
      </c>
      <c r="BM162" s="196" t="s">
        <v>1145</v>
      </c>
    </row>
    <row r="163" spans="1:65" s="2" customFormat="1" ht="14.45" customHeight="1">
      <c r="A163" s="31"/>
      <c r="B163" s="32"/>
      <c r="C163" s="198" t="s">
        <v>303</v>
      </c>
      <c r="D163" s="198" t="s">
        <v>210</v>
      </c>
      <c r="E163" s="199" t="s">
        <v>1146</v>
      </c>
      <c r="F163" s="200" t="s">
        <v>1147</v>
      </c>
      <c r="G163" s="201" t="s">
        <v>260</v>
      </c>
      <c r="H163" s="202">
        <v>10</v>
      </c>
      <c r="I163" s="203"/>
      <c r="J163" s="204">
        <f t="shared" si="10"/>
        <v>0</v>
      </c>
      <c r="K163" s="205"/>
      <c r="L163" s="206"/>
      <c r="M163" s="207" t="s">
        <v>1</v>
      </c>
      <c r="N163" s="208" t="s">
        <v>43</v>
      </c>
      <c r="O163" s="68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204</v>
      </c>
      <c r="AT163" s="196" t="s">
        <v>210</v>
      </c>
      <c r="AU163" s="196" t="s">
        <v>88</v>
      </c>
      <c r="AY163" s="14" t="s">
        <v>170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86</v>
      </c>
      <c r="BK163" s="197">
        <f t="shared" si="19"/>
        <v>0</v>
      </c>
      <c r="BL163" s="14" t="s">
        <v>176</v>
      </c>
      <c r="BM163" s="196" t="s">
        <v>1148</v>
      </c>
    </row>
    <row r="164" spans="1:65" s="2" customFormat="1" ht="14.45" customHeight="1">
      <c r="A164" s="31"/>
      <c r="B164" s="32"/>
      <c r="C164" s="198" t="s">
        <v>307</v>
      </c>
      <c r="D164" s="198" t="s">
        <v>210</v>
      </c>
      <c r="E164" s="199" t="s">
        <v>926</v>
      </c>
      <c r="F164" s="200" t="s">
        <v>927</v>
      </c>
      <c r="G164" s="201" t="s">
        <v>260</v>
      </c>
      <c r="H164" s="202">
        <v>1</v>
      </c>
      <c r="I164" s="203"/>
      <c r="J164" s="204">
        <f t="shared" si="10"/>
        <v>0</v>
      </c>
      <c r="K164" s="205"/>
      <c r="L164" s="206"/>
      <c r="M164" s="207" t="s">
        <v>1</v>
      </c>
      <c r="N164" s="208" t="s">
        <v>43</v>
      </c>
      <c r="O164" s="68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204</v>
      </c>
      <c r="AT164" s="196" t="s">
        <v>210</v>
      </c>
      <c r="AU164" s="196" t="s">
        <v>88</v>
      </c>
      <c r="AY164" s="14" t="s">
        <v>170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86</v>
      </c>
      <c r="BK164" s="197">
        <f t="shared" si="19"/>
        <v>0</v>
      </c>
      <c r="BL164" s="14" t="s">
        <v>176</v>
      </c>
      <c r="BM164" s="196" t="s">
        <v>1149</v>
      </c>
    </row>
    <row r="165" spans="1:65" s="2" customFormat="1" ht="14.45" customHeight="1">
      <c r="A165" s="31"/>
      <c r="B165" s="32"/>
      <c r="C165" s="198" t="s">
        <v>311</v>
      </c>
      <c r="D165" s="198" t="s">
        <v>210</v>
      </c>
      <c r="E165" s="199" t="s">
        <v>1150</v>
      </c>
      <c r="F165" s="200" t="s">
        <v>1151</v>
      </c>
      <c r="G165" s="201" t="s">
        <v>260</v>
      </c>
      <c r="H165" s="202">
        <v>1</v>
      </c>
      <c r="I165" s="203"/>
      <c r="J165" s="204">
        <f t="shared" si="10"/>
        <v>0</v>
      </c>
      <c r="K165" s="205"/>
      <c r="L165" s="206"/>
      <c r="M165" s="207" t="s">
        <v>1</v>
      </c>
      <c r="N165" s="208" t="s">
        <v>43</v>
      </c>
      <c r="O165" s="68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204</v>
      </c>
      <c r="AT165" s="196" t="s">
        <v>210</v>
      </c>
      <c r="AU165" s="196" t="s">
        <v>88</v>
      </c>
      <c r="AY165" s="14" t="s">
        <v>170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86</v>
      </c>
      <c r="BK165" s="197">
        <f t="shared" si="19"/>
        <v>0</v>
      </c>
      <c r="BL165" s="14" t="s">
        <v>176</v>
      </c>
      <c r="BM165" s="196" t="s">
        <v>1152</v>
      </c>
    </row>
    <row r="166" spans="1:65" s="2" customFormat="1" ht="14.45" customHeight="1">
      <c r="A166" s="31"/>
      <c r="B166" s="32"/>
      <c r="C166" s="198" t="s">
        <v>463</v>
      </c>
      <c r="D166" s="198" t="s">
        <v>210</v>
      </c>
      <c r="E166" s="199" t="s">
        <v>1153</v>
      </c>
      <c r="F166" s="200" t="s">
        <v>1154</v>
      </c>
      <c r="G166" s="201" t="s">
        <v>260</v>
      </c>
      <c r="H166" s="202">
        <v>1</v>
      </c>
      <c r="I166" s="203"/>
      <c r="J166" s="204">
        <f t="shared" si="10"/>
        <v>0</v>
      </c>
      <c r="K166" s="205"/>
      <c r="L166" s="206"/>
      <c r="M166" s="207" t="s">
        <v>1</v>
      </c>
      <c r="N166" s="208" t="s">
        <v>43</v>
      </c>
      <c r="O166" s="68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204</v>
      </c>
      <c r="AT166" s="196" t="s">
        <v>210</v>
      </c>
      <c r="AU166" s="196" t="s">
        <v>88</v>
      </c>
      <c r="AY166" s="14" t="s">
        <v>170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86</v>
      </c>
      <c r="BK166" s="197">
        <f t="shared" si="19"/>
        <v>0</v>
      </c>
      <c r="BL166" s="14" t="s">
        <v>176</v>
      </c>
      <c r="BM166" s="196" t="s">
        <v>1155</v>
      </c>
    </row>
    <row r="167" spans="1:65" s="2" customFormat="1" ht="14.45" customHeight="1">
      <c r="A167" s="31"/>
      <c r="B167" s="32"/>
      <c r="C167" s="198" t="s">
        <v>465</v>
      </c>
      <c r="D167" s="198" t="s">
        <v>210</v>
      </c>
      <c r="E167" s="199" t="s">
        <v>1156</v>
      </c>
      <c r="F167" s="200" t="s">
        <v>1157</v>
      </c>
      <c r="G167" s="201" t="s">
        <v>260</v>
      </c>
      <c r="H167" s="202">
        <v>1</v>
      </c>
      <c r="I167" s="203"/>
      <c r="J167" s="204">
        <f t="shared" si="10"/>
        <v>0</v>
      </c>
      <c r="K167" s="205"/>
      <c r="L167" s="206"/>
      <c r="M167" s="207" t="s">
        <v>1</v>
      </c>
      <c r="N167" s="208" t="s">
        <v>43</v>
      </c>
      <c r="O167" s="68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204</v>
      </c>
      <c r="AT167" s="196" t="s">
        <v>210</v>
      </c>
      <c r="AU167" s="196" t="s">
        <v>88</v>
      </c>
      <c r="AY167" s="14" t="s">
        <v>170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86</v>
      </c>
      <c r="BK167" s="197">
        <f t="shared" si="19"/>
        <v>0</v>
      </c>
      <c r="BL167" s="14" t="s">
        <v>176</v>
      </c>
      <c r="BM167" s="196" t="s">
        <v>1158</v>
      </c>
    </row>
    <row r="168" spans="1:65" s="2" customFormat="1" ht="14.45" customHeight="1">
      <c r="A168" s="31"/>
      <c r="B168" s="32"/>
      <c r="C168" s="198" t="s">
        <v>469</v>
      </c>
      <c r="D168" s="198" t="s">
        <v>210</v>
      </c>
      <c r="E168" s="199" t="s">
        <v>1159</v>
      </c>
      <c r="F168" s="200" t="s">
        <v>1160</v>
      </c>
      <c r="G168" s="201" t="s">
        <v>260</v>
      </c>
      <c r="H168" s="202">
        <v>1</v>
      </c>
      <c r="I168" s="203"/>
      <c r="J168" s="204">
        <f t="shared" si="10"/>
        <v>0</v>
      </c>
      <c r="K168" s="205"/>
      <c r="L168" s="206"/>
      <c r="M168" s="207" t="s">
        <v>1</v>
      </c>
      <c r="N168" s="208" t="s">
        <v>43</v>
      </c>
      <c r="O168" s="68"/>
      <c r="P168" s="194">
        <f t="shared" si="11"/>
        <v>0</v>
      </c>
      <c r="Q168" s="194">
        <v>0</v>
      </c>
      <c r="R168" s="194">
        <f t="shared" si="12"/>
        <v>0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204</v>
      </c>
      <c r="AT168" s="196" t="s">
        <v>210</v>
      </c>
      <c r="AU168" s="196" t="s">
        <v>88</v>
      </c>
      <c r="AY168" s="14" t="s">
        <v>170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86</v>
      </c>
      <c r="BK168" s="197">
        <f t="shared" si="19"/>
        <v>0</v>
      </c>
      <c r="BL168" s="14" t="s">
        <v>176</v>
      </c>
      <c r="BM168" s="196" t="s">
        <v>1161</v>
      </c>
    </row>
    <row r="169" spans="1:65" s="2" customFormat="1" ht="14.45" customHeight="1">
      <c r="A169" s="31"/>
      <c r="B169" s="32"/>
      <c r="C169" s="198" t="s">
        <v>473</v>
      </c>
      <c r="D169" s="198" t="s">
        <v>210</v>
      </c>
      <c r="E169" s="199" t="s">
        <v>1162</v>
      </c>
      <c r="F169" s="200" t="s">
        <v>1163</v>
      </c>
      <c r="G169" s="201" t="s">
        <v>260</v>
      </c>
      <c r="H169" s="202">
        <v>1</v>
      </c>
      <c r="I169" s="203"/>
      <c r="J169" s="204">
        <f t="shared" si="10"/>
        <v>0</v>
      </c>
      <c r="K169" s="205"/>
      <c r="L169" s="206"/>
      <c r="M169" s="207" t="s">
        <v>1</v>
      </c>
      <c r="N169" s="208" t="s">
        <v>43</v>
      </c>
      <c r="O169" s="68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204</v>
      </c>
      <c r="AT169" s="196" t="s">
        <v>210</v>
      </c>
      <c r="AU169" s="196" t="s">
        <v>88</v>
      </c>
      <c r="AY169" s="14" t="s">
        <v>170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86</v>
      </c>
      <c r="BK169" s="197">
        <f t="shared" si="19"/>
        <v>0</v>
      </c>
      <c r="BL169" s="14" t="s">
        <v>176</v>
      </c>
      <c r="BM169" s="196" t="s">
        <v>1164</v>
      </c>
    </row>
    <row r="170" spans="1:65" s="2" customFormat="1" ht="14.45" customHeight="1">
      <c r="A170" s="31"/>
      <c r="B170" s="32"/>
      <c r="C170" s="198" t="s">
        <v>477</v>
      </c>
      <c r="D170" s="198" t="s">
        <v>210</v>
      </c>
      <c r="E170" s="199" t="s">
        <v>1165</v>
      </c>
      <c r="F170" s="200" t="s">
        <v>1166</v>
      </c>
      <c r="G170" s="201" t="s">
        <v>260</v>
      </c>
      <c r="H170" s="202">
        <v>1</v>
      </c>
      <c r="I170" s="203"/>
      <c r="J170" s="204">
        <f t="shared" si="10"/>
        <v>0</v>
      </c>
      <c r="K170" s="205"/>
      <c r="L170" s="206"/>
      <c r="M170" s="207" t="s">
        <v>1</v>
      </c>
      <c r="N170" s="208" t="s">
        <v>43</v>
      </c>
      <c r="O170" s="68"/>
      <c r="P170" s="194">
        <f t="shared" si="11"/>
        <v>0</v>
      </c>
      <c r="Q170" s="194">
        <v>0</v>
      </c>
      <c r="R170" s="194">
        <f t="shared" si="12"/>
        <v>0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204</v>
      </c>
      <c r="AT170" s="196" t="s">
        <v>210</v>
      </c>
      <c r="AU170" s="196" t="s">
        <v>88</v>
      </c>
      <c r="AY170" s="14" t="s">
        <v>170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86</v>
      </c>
      <c r="BK170" s="197">
        <f t="shared" si="19"/>
        <v>0</v>
      </c>
      <c r="BL170" s="14" t="s">
        <v>176</v>
      </c>
      <c r="BM170" s="196" t="s">
        <v>1167</v>
      </c>
    </row>
    <row r="171" spans="1:65" s="2" customFormat="1" ht="14.45" customHeight="1">
      <c r="A171" s="31"/>
      <c r="B171" s="32"/>
      <c r="C171" s="198" t="s">
        <v>479</v>
      </c>
      <c r="D171" s="198" t="s">
        <v>210</v>
      </c>
      <c r="E171" s="199" t="s">
        <v>944</v>
      </c>
      <c r="F171" s="200" t="s">
        <v>945</v>
      </c>
      <c r="G171" s="201" t="s">
        <v>260</v>
      </c>
      <c r="H171" s="202">
        <v>2</v>
      </c>
      <c r="I171" s="203"/>
      <c r="J171" s="204">
        <f t="shared" si="10"/>
        <v>0</v>
      </c>
      <c r="K171" s="205"/>
      <c r="L171" s="206"/>
      <c r="M171" s="207" t="s">
        <v>1</v>
      </c>
      <c r="N171" s="208" t="s">
        <v>43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204</v>
      </c>
      <c r="AT171" s="196" t="s">
        <v>210</v>
      </c>
      <c r="AU171" s="196" t="s">
        <v>88</v>
      </c>
      <c r="AY171" s="14" t="s">
        <v>170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86</v>
      </c>
      <c r="BK171" s="197">
        <f t="shared" si="19"/>
        <v>0</v>
      </c>
      <c r="BL171" s="14" t="s">
        <v>176</v>
      </c>
      <c r="BM171" s="196" t="s">
        <v>1168</v>
      </c>
    </row>
    <row r="172" spans="1:65" s="2" customFormat="1" ht="24.2" customHeight="1">
      <c r="A172" s="31"/>
      <c r="B172" s="32"/>
      <c r="C172" s="184" t="s">
        <v>481</v>
      </c>
      <c r="D172" s="184" t="s">
        <v>172</v>
      </c>
      <c r="E172" s="185" t="s">
        <v>1169</v>
      </c>
      <c r="F172" s="186" t="s">
        <v>1170</v>
      </c>
      <c r="G172" s="187" t="s">
        <v>207</v>
      </c>
      <c r="H172" s="188">
        <v>6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43</v>
      </c>
      <c r="O172" s="68"/>
      <c r="P172" s="194">
        <f t="shared" si="11"/>
        <v>0</v>
      </c>
      <c r="Q172" s="194">
        <v>0</v>
      </c>
      <c r="R172" s="194">
        <f t="shared" si="12"/>
        <v>0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176</v>
      </c>
      <c r="AT172" s="196" t="s">
        <v>172</v>
      </c>
      <c r="AU172" s="196" t="s">
        <v>88</v>
      </c>
      <c r="AY172" s="14" t="s">
        <v>170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86</v>
      </c>
      <c r="BK172" s="197">
        <f t="shared" si="19"/>
        <v>0</v>
      </c>
      <c r="BL172" s="14" t="s">
        <v>176</v>
      </c>
      <c r="BM172" s="196" t="s">
        <v>1171</v>
      </c>
    </row>
    <row r="173" spans="1:65" s="2" customFormat="1" ht="14.45" customHeight="1">
      <c r="A173" s="31"/>
      <c r="B173" s="32"/>
      <c r="C173" s="198" t="s">
        <v>485</v>
      </c>
      <c r="D173" s="198" t="s">
        <v>210</v>
      </c>
      <c r="E173" s="199" t="s">
        <v>914</v>
      </c>
      <c r="F173" s="200" t="s">
        <v>915</v>
      </c>
      <c r="G173" s="201" t="s">
        <v>207</v>
      </c>
      <c r="H173" s="202">
        <v>3</v>
      </c>
      <c r="I173" s="203"/>
      <c r="J173" s="204">
        <f t="shared" si="10"/>
        <v>0</v>
      </c>
      <c r="K173" s="205"/>
      <c r="L173" s="206"/>
      <c r="M173" s="207" t="s">
        <v>1</v>
      </c>
      <c r="N173" s="208" t="s">
        <v>43</v>
      </c>
      <c r="O173" s="68"/>
      <c r="P173" s="194">
        <f t="shared" si="11"/>
        <v>0</v>
      </c>
      <c r="Q173" s="194">
        <v>1.7999999999999999E-2</v>
      </c>
      <c r="R173" s="194">
        <f t="shared" si="12"/>
        <v>5.3999999999999992E-2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204</v>
      </c>
      <c r="AT173" s="196" t="s">
        <v>210</v>
      </c>
      <c r="AU173" s="196" t="s">
        <v>88</v>
      </c>
      <c r="AY173" s="14" t="s">
        <v>170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86</v>
      </c>
      <c r="BK173" s="197">
        <f t="shared" si="19"/>
        <v>0</v>
      </c>
      <c r="BL173" s="14" t="s">
        <v>176</v>
      </c>
      <c r="BM173" s="196" t="s">
        <v>1172</v>
      </c>
    </row>
    <row r="174" spans="1:65" s="2" customFormat="1" ht="14.45" customHeight="1">
      <c r="A174" s="31"/>
      <c r="B174" s="32"/>
      <c r="C174" s="198" t="s">
        <v>489</v>
      </c>
      <c r="D174" s="198" t="s">
        <v>210</v>
      </c>
      <c r="E174" s="199" t="s">
        <v>1173</v>
      </c>
      <c r="F174" s="200" t="s">
        <v>1174</v>
      </c>
      <c r="G174" s="201" t="s">
        <v>207</v>
      </c>
      <c r="H174" s="202">
        <v>3</v>
      </c>
      <c r="I174" s="203"/>
      <c r="J174" s="204">
        <f t="shared" si="10"/>
        <v>0</v>
      </c>
      <c r="K174" s="205"/>
      <c r="L174" s="206"/>
      <c r="M174" s="207" t="s">
        <v>1</v>
      </c>
      <c r="N174" s="208" t="s">
        <v>43</v>
      </c>
      <c r="O174" s="68"/>
      <c r="P174" s="194">
        <f t="shared" si="11"/>
        <v>0</v>
      </c>
      <c r="Q174" s="194">
        <v>8.9999999999999993E-3</v>
      </c>
      <c r="R174" s="194">
        <f t="shared" si="12"/>
        <v>2.6999999999999996E-2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204</v>
      </c>
      <c r="AT174" s="196" t="s">
        <v>210</v>
      </c>
      <c r="AU174" s="196" t="s">
        <v>88</v>
      </c>
      <c r="AY174" s="14" t="s">
        <v>170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86</v>
      </c>
      <c r="BK174" s="197">
        <f t="shared" si="19"/>
        <v>0</v>
      </c>
      <c r="BL174" s="14" t="s">
        <v>176</v>
      </c>
      <c r="BM174" s="196" t="s">
        <v>1175</v>
      </c>
    </row>
    <row r="175" spans="1:65" s="2" customFormat="1" ht="24.2" customHeight="1">
      <c r="A175" s="31"/>
      <c r="B175" s="32"/>
      <c r="C175" s="184" t="s">
        <v>579</v>
      </c>
      <c r="D175" s="184" t="s">
        <v>172</v>
      </c>
      <c r="E175" s="185" t="s">
        <v>1176</v>
      </c>
      <c r="F175" s="186" t="s">
        <v>1177</v>
      </c>
      <c r="G175" s="187" t="s">
        <v>207</v>
      </c>
      <c r="H175" s="188">
        <v>20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43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176</v>
      </c>
      <c r="AT175" s="196" t="s">
        <v>172</v>
      </c>
      <c r="AU175" s="196" t="s">
        <v>88</v>
      </c>
      <c r="AY175" s="14" t="s">
        <v>170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86</v>
      </c>
      <c r="BK175" s="197">
        <f t="shared" si="19"/>
        <v>0</v>
      </c>
      <c r="BL175" s="14" t="s">
        <v>176</v>
      </c>
      <c r="BM175" s="196" t="s">
        <v>1178</v>
      </c>
    </row>
    <row r="176" spans="1:65" s="2" customFormat="1" ht="24.2" customHeight="1">
      <c r="A176" s="31"/>
      <c r="B176" s="32"/>
      <c r="C176" s="184" t="s">
        <v>583</v>
      </c>
      <c r="D176" s="184" t="s">
        <v>172</v>
      </c>
      <c r="E176" s="185" t="s">
        <v>947</v>
      </c>
      <c r="F176" s="186" t="s">
        <v>948</v>
      </c>
      <c r="G176" s="187" t="s">
        <v>207</v>
      </c>
      <c r="H176" s="188">
        <v>955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43</v>
      </c>
      <c r="O176" s="68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176</v>
      </c>
      <c r="AT176" s="196" t="s">
        <v>172</v>
      </c>
      <c r="AU176" s="196" t="s">
        <v>88</v>
      </c>
      <c r="AY176" s="14" t="s">
        <v>170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86</v>
      </c>
      <c r="BK176" s="197">
        <f t="shared" si="19"/>
        <v>0</v>
      </c>
      <c r="BL176" s="14" t="s">
        <v>176</v>
      </c>
      <c r="BM176" s="196" t="s">
        <v>1179</v>
      </c>
    </row>
    <row r="177" spans="1:65" s="2" customFormat="1" ht="14.45" customHeight="1">
      <c r="A177" s="31"/>
      <c r="B177" s="32"/>
      <c r="C177" s="198" t="s">
        <v>493</v>
      </c>
      <c r="D177" s="198" t="s">
        <v>210</v>
      </c>
      <c r="E177" s="199" t="s">
        <v>1180</v>
      </c>
      <c r="F177" s="200" t="s">
        <v>1181</v>
      </c>
      <c r="G177" s="201" t="s">
        <v>260</v>
      </c>
      <c r="H177" s="202">
        <v>7</v>
      </c>
      <c r="I177" s="203"/>
      <c r="J177" s="204">
        <f t="shared" si="10"/>
        <v>0</v>
      </c>
      <c r="K177" s="205"/>
      <c r="L177" s="206"/>
      <c r="M177" s="207" t="s">
        <v>1</v>
      </c>
      <c r="N177" s="208" t="s">
        <v>43</v>
      </c>
      <c r="O177" s="68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204</v>
      </c>
      <c r="AT177" s="196" t="s">
        <v>210</v>
      </c>
      <c r="AU177" s="196" t="s">
        <v>88</v>
      </c>
      <c r="AY177" s="14" t="s">
        <v>170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86</v>
      </c>
      <c r="BK177" s="197">
        <f t="shared" si="19"/>
        <v>0</v>
      </c>
      <c r="BL177" s="14" t="s">
        <v>176</v>
      </c>
      <c r="BM177" s="196" t="s">
        <v>1182</v>
      </c>
    </row>
    <row r="178" spans="1:65" s="2" customFormat="1" ht="14.45" customHeight="1">
      <c r="A178" s="31"/>
      <c r="B178" s="32"/>
      <c r="C178" s="198" t="s">
        <v>586</v>
      </c>
      <c r="D178" s="198" t="s">
        <v>210</v>
      </c>
      <c r="E178" s="199" t="s">
        <v>1183</v>
      </c>
      <c r="F178" s="200" t="s">
        <v>1184</v>
      </c>
      <c r="G178" s="201" t="s">
        <v>260</v>
      </c>
      <c r="H178" s="202">
        <v>1</v>
      </c>
      <c r="I178" s="203"/>
      <c r="J178" s="204">
        <f t="shared" si="10"/>
        <v>0</v>
      </c>
      <c r="K178" s="205"/>
      <c r="L178" s="206"/>
      <c r="M178" s="207" t="s">
        <v>1</v>
      </c>
      <c r="N178" s="208" t="s">
        <v>43</v>
      </c>
      <c r="O178" s="68"/>
      <c r="P178" s="194">
        <f t="shared" si="11"/>
        <v>0</v>
      </c>
      <c r="Q178" s="194">
        <v>0</v>
      </c>
      <c r="R178" s="194">
        <f t="shared" si="12"/>
        <v>0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204</v>
      </c>
      <c r="AT178" s="196" t="s">
        <v>210</v>
      </c>
      <c r="AU178" s="196" t="s">
        <v>88</v>
      </c>
      <c r="AY178" s="14" t="s">
        <v>170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86</v>
      </c>
      <c r="BK178" s="197">
        <f t="shared" si="19"/>
        <v>0</v>
      </c>
      <c r="BL178" s="14" t="s">
        <v>176</v>
      </c>
      <c r="BM178" s="196" t="s">
        <v>1185</v>
      </c>
    </row>
    <row r="179" spans="1:65" s="2" customFormat="1" ht="14.45" customHeight="1">
      <c r="A179" s="31"/>
      <c r="B179" s="32"/>
      <c r="C179" s="198" t="s">
        <v>497</v>
      </c>
      <c r="D179" s="198" t="s">
        <v>210</v>
      </c>
      <c r="E179" s="199" t="s">
        <v>1186</v>
      </c>
      <c r="F179" s="200" t="s">
        <v>1187</v>
      </c>
      <c r="G179" s="201" t="s">
        <v>260</v>
      </c>
      <c r="H179" s="202">
        <v>7</v>
      </c>
      <c r="I179" s="203"/>
      <c r="J179" s="204">
        <f t="shared" si="10"/>
        <v>0</v>
      </c>
      <c r="K179" s="205"/>
      <c r="L179" s="206"/>
      <c r="M179" s="207" t="s">
        <v>1</v>
      </c>
      <c r="N179" s="208" t="s">
        <v>43</v>
      </c>
      <c r="O179" s="68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204</v>
      </c>
      <c r="AT179" s="196" t="s">
        <v>210</v>
      </c>
      <c r="AU179" s="196" t="s">
        <v>88</v>
      </c>
      <c r="AY179" s="14" t="s">
        <v>170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86</v>
      </c>
      <c r="BK179" s="197">
        <f t="shared" si="19"/>
        <v>0</v>
      </c>
      <c r="BL179" s="14" t="s">
        <v>176</v>
      </c>
      <c r="BM179" s="196" t="s">
        <v>1188</v>
      </c>
    </row>
    <row r="180" spans="1:65" s="2" customFormat="1" ht="14.45" customHeight="1">
      <c r="A180" s="31"/>
      <c r="B180" s="32"/>
      <c r="C180" s="198" t="s">
        <v>589</v>
      </c>
      <c r="D180" s="198" t="s">
        <v>210</v>
      </c>
      <c r="E180" s="199" t="s">
        <v>1189</v>
      </c>
      <c r="F180" s="200" t="s">
        <v>1190</v>
      </c>
      <c r="G180" s="201" t="s">
        <v>260</v>
      </c>
      <c r="H180" s="202">
        <v>12</v>
      </c>
      <c r="I180" s="203"/>
      <c r="J180" s="204">
        <f t="shared" si="10"/>
        <v>0</v>
      </c>
      <c r="K180" s="205"/>
      <c r="L180" s="206"/>
      <c r="M180" s="207" t="s">
        <v>1</v>
      </c>
      <c r="N180" s="208" t="s">
        <v>43</v>
      </c>
      <c r="O180" s="68"/>
      <c r="P180" s="194">
        <f t="shared" si="11"/>
        <v>0</v>
      </c>
      <c r="Q180" s="194">
        <v>0</v>
      </c>
      <c r="R180" s="194">
        <f t="shared" si="12"/>
        <v>0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204</v>
      </c>
      <c r="AT180" s="196" t="s">
        <v>210</v>
      </c>
      <c r="AU180" s="196" t="s">
        <v>88</v>
      </c>
      <c r="AY180" s="14" t="s">
        <v>170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86</v>
      </c>
      <c r="BK180" s="197">
        <f t="shared" si="19"/>
        <v>0</v>
      </c>
      <c r="BL180" s="14" t="s">
        <v>176</v>
      </c>
      <c r="BM180" s="196" t="s">
        <v>1191</v>
      </c>
    </row>
    <row r="181" spans="1:65" s="2" customFormat="1" ht="14.45" customHeight="1">
      <c r="A181" s="31"/>
      <c r="B181" s="32"/>
      <c r="C181" s="198" t="s">
        <v>501</v>
      </c>
      <c r="D181" s="198" t="s">
        <v>210</v>
      </c>
      <c r="E181" s="199" t="s">
        <v>1192</v>
      </c>
      <c r="F181" s="200" t="s">
        <v>1193</v>
      </c>
      <c r="G181" s="201" t="s">
        <v>260</v>
      </c>
      <c r="H181" s="202">
        <v>13</v>
      </c>
      <c r="I181" s="203"/>
      <c r="J181" s="204">
        <f t="shared" si="10"/>
        <v>0</v>
      </c>
      <c r="K181" s="205"/>
      <c r="L181" s="206"/>
      <c r="M181" s="207" t="s">
        <v>1</v>
      </c>
      <c r="N181" s="208" t="s">
        <v>43</v>
      </c>
      <c r="O181" s="68"/>
      <c r="P181" s="194">
        <f t="shared" si="11"/>
        <v>0</v>
      </c>
      <c r="Q181" s="194">
        <v>0</v>
      </c>
      <c r="R181" s="194">
        <f t="shared" si="12"/>
        <v>0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204</v>
      </c>
      <c r="AT181" s="196" t="s">
        <v>210</v>
      </c>
      <c r="AU181" s="196" t="s">
        <v>88</v>
      </c>
      <c r="AY181" s="14" t="s">
        <v>170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86</v>
      </c>
      <c r="BK181" s="197">
        <f t="shared" si="19"/>
        <v>0</v>
      </c>
      <c r="BL181" s="14" t="s">
        <v>176</v>
      </c>
      <c r="BM181" s="196" t="s">
        <v>1194</v>
      </c>
    </row>
    <row r="182" spans="1:65" s="2" customFormat="1" ht="14.45" customHeight="1">
      <c r="A182" s="31"/>
      <c r="B182" s="32"/>
      <c r="C182" s="198" t="s">
        <v>503</v>
      </c>
      <c r="D182" s="198" t="s">
        <v>210</v>
      </c>
      <c r="E182" s="199" t="s">
        <v>983</v>
      </c>
      <c r="F182" s="200" t="s">
        <v>984</v>
      </c>
      <c r="G182" s="201" t="s">
        <v>260</v>
      </c>
      <c r="H182" s="202">
        <v>95</v>
      </c>
      <c r="I182" s="203"/>
      <c r="J182" s="204">
        <f t="shared" si="10"/>
        <v>0</v>
      </c>
      <c r="K182" s="205"/>
      <c r="L182" s="206"/>
      <c r="M182" s="207" t="s">
        <v>1</v>
      </c>
      <c r="N182" s="208" t="s">
        <v>43</v>
      </c>
      <c r="O182" s="68"/>
      <c r="P182" s="194">
        <f t="shared" si="11"/>
        <v>0</v>
      </c>
      <c r="Q182" s="194">
        <v>0</v>
      </c>
      <c r="R182" s="194">
        <f t="shared" si="12"/>
        <v>0</v>
      </c>
      <c r="S182" s="194">
        <v>0</v>
      </c>
      <c r="T182" s="195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204</v>
      </c>
      <c r="AT182" s="196" t="s">
        <v>210</v>
      </c>
      <c r="AU182" s="196" t="s">
        <v>88</v>
      </c>
      <c r="AY182" s="14" t="s">
        <v>170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86</v>
      </c>
      <c r="BK182" s="197">
        <f t="shared" si="19"/>
        <v>0</v>
      </c>
      <c r="BL182" s="14" t="s">
        <v>176</v>
      </c>
      <c r="BM182" s="196" t="s">
        <v>1195</v>
      </c>
    </row>
    <row r="183" spans="1:65" s="2" customFormat="1" ht="14.45" customHeight="1">
      <c r="A183" s="31"/>
      <c r="B183" s="32"/>
      <c r="C183" s="198" t="s">
        <v>505</v>
      </c>
      <c r="D183" s="198" t="s">
        <v>210</v>
      </c>
      <c r="E183" s="199" t="s">
        <v>1196</v>
      </c>
      <c r="F183" s="200" t="s">
        <v>1197</v>
      </c>
      <c r="G183" s="201" t="s">
        <v>260</v>
      </c>
      <c r="H183" s="202">
        <v>10</v>
      </c>
      <c r="I183" s="203"/>
      <c r="J183" s="204">
        <f t="shared" si="10"/>
        <v>0</v>
      </c>
      <c r="K183" s="205"/>
      <c r="L183" s="206"/>
      <c r="M183" s="207" t="s">
        <v>1</v>
      </c>
      <c r="N183" s="208" t="s">
        <v>43</v>
      </c>
      <c r="O183" s="68"/>
      <c r="P183" s="194">
        <f t="shared" si="11"/>
        <v>0</v>
      </c>
      <c r="Q183" s="194">
        <v>0</v>
      </c>
      <c r="R183" s="194">
        <f t="shared" si="12"/>
        <v>0</v>
      </c>
      <c r="S183" s="194">
        <v>0</v>
      </c>
      <c r="T183" s="195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204</v>
      </c>
      <c r="AT183" s="196" t="s">
        <v>210</v>
      </c>
      <c r="AU183" s="196" t="s">
        <v>88</v>
      </c>
      <c r="AY183" s="14" t="s">
        <v>170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86</v>
      </c>
      <c r="BK183" s="197">
        <f t="shared" si="19"/>
        <v>0</v>
      </c>
      <c r="BL183" s="14" t="s">
        <v>176</v>
      </c>
      <c r="BM183" s="196" t="s">
        <v>1198</v>
      </c>
    </row>
    <row r="184" spans="1:65" s="2" customFormat="1" ht="14.45" customHeight="1">
      <c r="A184" s="31"/>
      <c r="B184" s="32"/>
      <c r="C184" s="198" t="s">
        <v>507</v>
      </c>
      <c r="D184" s="198" t="s">
        <v>210</v>
      </c>
      <c r="E184" s="199" t="s">
        <v>1199</v>
      </c>
      <c r="F184" s="200" t="s">
        <v>1200</v>
      </c>
      <c r="G184" s="201" t="s">
        <v>260</v>
      </c>
      <c r="H184" s="202">
        <v>15</v>
      </c>
      <c r="I184" s="203"/>
      <c r="J184" s="204">
        <f t="shared" si="10"/>
        <v>0</v>
      </c>
      <c r="K184" s="205"/>
      <c r="L184" s="206"/>
      <c r="M184" s="207" t="s">
        <v>1</v>
      </c>
      <c r="N184" s="208" t="s">
        <v>43</v>
      </c>
      <c r="O184" s="68"/>
      <c r="P184" s="194">
        <f t="shared" si="11"/>
        <v>0</v>
      </c>
      <c r="Q184" s="194">
        <v>0</v>
      </c>
      <c r="R184" s="194">
        <f t="shared" si="12"/>
        <v>0</v>
      </c>
      <c r="S184" s="194">
        <v>0</v>
      </c>
      <c r="T184" s="195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204</v>
      </c>
      <c r="AT184" s="196" t="s">
        <v>210</v>
      </c>
      <c r="AU184" s="196" t="s">
        <v>88</v>
      </c>
      <c r="AY184" s="14" t="s">
        <v>170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4" t="s">
        <v>86</v>
      </c>
      <c r="BK184" s="197">
        <f t="shared" si="19"/>
        <v>0</v>
      </c>
      <c r="BL184" s="14" t="s">
        <v>176</v>
      </c>
      <c r="BM184" s="196" t="s">
        <v>1201</v>
      </c>
    </row>
    <row r="185" spans="1:65" s="2" customFormat="1" ht="14.45" customHeight="1">
      <c r="A185" s="31"/>
      <c r="B185" s="32"/>
      <c r="C185" s="198" t="s">
        <v>756</v>
      </c>
      <c r="D185" s="198" t="s">
        <v>210</v>
      </c>
      <c r="E185" s="199" t="s">
        <v>953</v>
      </c>
      <c r="F185" s="200" t="s">
        <v>954</v>
      </c>
      <c r="G185" s="201" t="s">
        <v>260</v>
      </c>
      <c r="H185" s="202">
        <v>30</v>
      </c>
      <c r="I185" s="203"/>
      <c r="J185" s="204">
        <f t="shared" si="10"/>
        <v>0</v>
      </c>
      <c r="K185" s="205"/>
      <c r="L185" s="206"/>
      <c r="M185" s="207" t="s">
        <v>1</v>
      </c>
      <c r="N185" s="208" t="s">
        <v>43</v>
      </c>
      <c r="O185" s="68"/>
      <c r="P185" s="194">
        <f t="shared" si="11"/>
        <v>0</v>
      </c>
      <c r="Q185" s="194">
        <v>0</v>
      </c>
      <c r="R185" s="194">
        <f t="shared" si="12"/>
        <v>0</v>
      </c>
      <c r="S185" s="194">
        <v>0</v>
      </c>
      <c r="T185" s="195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204</v>
      </c>
      <c r="AT185" s="196" t="s">
        <v>210</v>
      </c>
      <c r="AU185" s="196" t="s">
        <v>88</v>
      </c>
      <c r="AY185" s="14" t="s">
        <v>170</v>
      </c>
      <c r="BE185" s="197">
        <f t="shared" si="14"/>
        <v>0</v>
      </c>
      <c r="BF185" s="197">
        <f t="shared" si="15"/>
        <v>0</v>
      </c>
      <c r="BG185" s="197">
        <f t="shared" si="16"/>
        <v>0</v>
      </c>
      <c r="BH185" s="197">
        <f t="shared" si="17"/>
        <v>0</v>
      </c>
      <c r="BI185" s="197">
        <f t="shared" si="18"/>
        <v>0</v>
      </c>
      <c r="BJ185" s="14" t="s">
        <v>86</v>
      </c>
      <c r="BK185" s="197">
        <f t="shared" si="19"/>
        <v>0</v>
      </c>
      <c r="BL185" s="14" t="s">
        <v>176</v>
      </c>
      <c r="BM185" s="196" t="s">
        <v>1202</v>
      </c>
    </row>
    <row r="186" spans="1:65" s="2" customFormat="1" ht="14.45" customHeight="1">
      <c r="A186" s="31"/>
      <c r="B186" s="32"/>
      <c r="C186" s="198" t="s">
        <v>758</v>
      </c>
      <c r="D186" s="198" t="s">
        <v>210</v>
      </c>
      <c r="E186" s="199" t="s">
        <v>1203</v>
      </c>
      <c r="F186" s="200" t="s">
        <v>1204</v>
      </c>
      <c r="G186" s="201" t="s">
        <v>260</v>
      </c>
      <c r="H186" s="202">
        <v>30</v>
      </c>
      <c r="I186" s="203"/>
      <c r="J186" s="204">
        <f t="shared" si="10"/>
        <v>0</v>
      </c>
      <c r="K186" s="205"/>
      <c r="L186" s="206"/>
      <c r="M186" s="207" t="s">
        <v>1</v>
      </c>
      <c r="N186" s="208" t="s">
        <v>43</v>
      </c>
      <c r="O186" s="68"/>
      <c r="P186" s="194">
        <f t="shared" si="11"/>
        <v>0</v>
      </c>
      <c r="Q186" s="194">
        <v>0</v>
      </c>
      <c r="R186" s="194">
        <f t="shared" si="12"/>
        <v>0</v>
      </c>
      <c r="S186" s="194">
        <v>0</v>
      </c>
      <c r="T186" s="195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204</v>
      </c>
      <c r="AT186" s="196" t="s">
        <v>210</v>
      </c>
      <c r="AU186" s="196" t="s">
        <v>88</v>
      </c>
      <c r="AY186" s="14" t="s">
        <v>170</v>
      </c>
      <c r="BE186" s="197">
        <f t="shared" si="14"/>
        <v>0</v>
      </c>
      <c r="BF186" s="197">
        <f t="shared" si="15"/>
        <v>0</v>
      </c>
      <c r="BG186" s="197">
        <f t="shared" si="16"/>
        <v>0</v>
      </c>
      <c r="BH186" s="197">
        <f t="shared" si="17"/>
        <v>0</v>
      </c>
      <c r="BI186" s="197">
        <f t="shared" si="18"/>
        <v>0</v>
      </c>
      <c r="BJ186" s="14" t="s">
        <v>86</v>
      </c>
      <c r="BK186" s="197">
        <f t="shared" si="19"/>
        <v>0</v>
      </c>
      <c r="BL186" s="14" t="s">
        <v>176</v>
      </c>
      <c r="BM186" s="196" t="s">
        <v>1205</v>
      </c>
    </row>
    <row r="187" spans="1:65" s="2" customFormat="1" ht="14.45" customHeight="1">
      <c r="A187" s="31"/>
      <c r="B187" s="32"/>
      <c r="C187" s="198" t="s">
        <v>1022</v>
      </c>
      <c r="D187" s="198" t="s">
        <v>210</v>
      </c>
      <c r="E187" s="199" t="s">
        <v>1206</v>
      </c>
      <c r="F187" s="200" t="s">
        <v>1207</v>
      </c>
      <c r="G187" s="201" t="s">
        <v>260</v>
      </c>
      <c r="H187" s="202">
        <v>90</v>
      </c>
      <c r="I187" s="203"/>
      <c r="J187" s="204">
        <f t="shared" si="10"/>
        <v>0</v>
      </c>
      <c r="K187" s="205"/>
      <c r="L187" s="206"/>
      <c r="M187" s="207" t="s">
        <v>1</v>
      </c>
      <c r="N187" s="208" t="s">
        <v>43</v>
      </c>
      <c r="O187" s="68"/>
      <c r="P187" s="194">
        <f t="shared" si="11"/>
        <v>0</v>
      </c>
      <c r="Q187" s="194">
        <v>0</v>
      </c>
      <c r="R187" s="194">
        <f t="shared" si="12"/>
        <v>0</v>
      </c>
      <c r="S187" s="194">
        <v>0</v>
      </c>
      <c r="T187" s="195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204</v>
      </c>
      <c r="AT187" s="196" t="s">
        <v>210</v>
      </c>
      <c r="AU187" s="196" t="s">
        <v>88</v>
      </c>
      <c r="AY187" s="14" t="s">
        <v>170</v>
      </c>
      <c r="BE187" s="197">
        <f t="shared" si="14"/>
        <v>0</v>
      </c>
      <c r="BF187" s="197">
        <f t="shared" si="15"/>
        <v>0</v>
      </c>
      <c r="BG187" s="197">
        <f t="shared" si="16"/>
        <v>0</v>
      </c>
      <c r="BH187" s="197">
        <f t="shared" si="17"/>
        <v>0</v>
      </c>
      <c r="BI187" s="197">
        <f t="shared" si="18"/>
        <v>0</v>
      </c>
      <c r="BJ187" s="14" t="s">
        <v>86</v>
      </c>
      <c r="BK187" s="197">
        <f t="shared" si="19"/>
        <v>0</v>
      </c>
      <c r="BL187" s="14" t="s">
        <v>176</v>
      </c>
      <c r="BM187" s="196" t="s">
        <v>1208</v>
      </c>
    </row>
    <row r="188" spans="1:65" s="2" customFormat="1" ht="14.45" customHeight="1">
      <c r="A188" s="31"/>
      <c r="B188" s="32"/>
      <c r="C188" s="198" t="s">
        <v>564</v>
      </c>
      <c r="D188" s="198" t="s">
        <v>210</v>
      </c>
      <c r="E188" s="199" t="s">
        <v>1209</v>
      </c>
      <c r="F188" s="200" t="s">
        <v>1210</v>
      </c>
      <c r="G188" s="201" t="s">
        <v>260</v>
      </c>
      <c r="H188" s="202">
        <v>55</v>
      </c>
      <c r="I188" s="203"/>
      <c r="J188" s="204">
        <f t="shared" si="10"/>
        <v>0</v>
      </c>
      <c r="K188" s="205"/>
      <c r="L188" s="206"/>
      <c r="M188" s="207" t="s">
        <v>1</v>
      </c>
      <c r="N188" s="208" t="s">
        <v>43</v>
      </c>
      <c r="O188" s="68"/>
      <c r="P188" s="194">
        <f t="shared" si="11"/>
        <v>0</v>
      </c>
      <c r="Q188" s="194">
        <v>0</v>
      </c>
      <c r="R188" s="194">
        <f t="shared" si="12"/>
        <v>0</v>
      </c>
      <c r="S188" s="194">
        <v>0</v>
      </c>
      <c r="T188" s="195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204</v>
      </c>
      <c r="AT188" s="196" t="s">
        <v>210</v>
      </c>
      <c r="AU188" s="196" t="s">
        <v>88</v>
      </c>
      <c r="AY188" s="14" t="s">
        <v>170</v>
      </c>
      <c r="BE188" s="197">
        <f t="shared" si="14"/>
        <v>0</v>
      </c>
      <c r="BF188" s="197">
        <f t="shared" si="15"/>
        <v>0</v>
      </c>
      <c r="BG188" s="197">
        <f t="shared" si="16"/>
        <v>0</v>
      </c>
      <c r="BH188" s="197">
        <f t="shared" si="17"/>
        <v>0</v>
      </c>
      <c r="BI188" s="197">
        <f t="shared" si="18"/>
        <v>0</v>
      </c>
      <c r="BJ188" s="14" t="s">
        <v>86</v>
      </c>
      <c r="BK188" s="197">
        <f t="shared" si="19"/>
        <v>0</v>
      </c>
      <c r="BL188" s="14" t="s">
        <v>176</v>
      </c>
      <c r="BM188" s="196" t="s">
        <v>1211</v>
      </c>
    </row>
    <row r="189" spans="1:65" s="2" customFormat="1" ht="14.45" customHeight="1">
      <c r="A189" s="31"/>
      <c r="B189" s="32"/>
      <c r="C189" s="198" t="s">
        <v>591</v>
      </c>
      <c r="D189" s="198" t="s">
        <v>210</v>
      </c>
      <c r="E189" s="199" t="s">
        <v>1212</v>
      </c>
      <c r="F189" s="200" t="s">
        <v>1213</v>
      </c>
      <c r="G189" s="201" t="s">
        <v>260</v>
      </c>
      <c r="H189" s="202">
        <v>55</v>
      </c>
      <c r="I189" s="203"/>
      <c r="J189" s="204">
        <f t="shared" si="10"/>
        <v>0</v>
      </c>
      <c r="K189" s="205"/>
      <c r="L189" s="206"/>
      <c r="M189" s="207" t="s">
        <v>1</v>
      </c>
      <c r="N189" s="208" t="s">
        <v>43</v>
      </c>
      <c r="O189" s="68"/>
      <c r="P189" s="194">
        <f t="shared" si="11"/>
        <v>0</v>
      </c>
      <c r="Q189" s="194">
        <v>0</v>
      </c>
      <c r="R189" s="194">
        <f t="shared" si="12"/>
        <v>0</v>
      </c>
      <c r="S189" s="194">
        <v>0</v>
      </c>
      <c r="T189" s="195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204</v>
      </c>
      <c r="AT189" s="196" t="s">
        <v>210</v>
      </c>
      <c r="AU189" s="196" t="s">
        <v>88</v>
      </c>
      <c r="AY189" s="14" t="s">
        <v>170</v>
      </c>
      <c r="BE189" s="197">
        <f t="shared" si="14"/>
        <v>0</v>
      </c>
      <c r="BF189" s="197">
        <f t="shared" si="15"/>
        <v>0</v>
      </c>
      <c r="BG189" s="197">
        <f t="shared" si="16"/>
        <v>0</v>
      </c>
      <c r="BH189" s="197">
        <f t="shared" si="17"/>
        <v>0</v>
      </c>
      <c r="BI189" s="197">
        <f t="shared" si="18"/>
        <v>0</v>
      </c>
      <c r="BJ189" s="14" t="s">
        <v>86</v>
      </c>
      <c r="BK189" s="197">
        <f t="shared" si="19"/>
        <v>0</v>
      </c>
      <c r="BL189" s="14" t="s">
        <v>176</v>
      </c>
      <c r="BM189" s="196" t="s">
        <v>1214</v>
      </c>
    </row>
    <row r="190" spans="1:65" s="2" customFormat="1" ht="14.45" customHeight="1">
      <c r="A190" s="31"/>
      <c r="B190" s="32"/>
      <c r="C190" s="198" t="s">
        <v>593</v>
      </c>
      <c r="D190" s="198" t="s">
        <v>210</v>
      </c>
      <c r="E190" s="199" t="s">
        <v>1215</v>
      </c>
      <c r="F190" s="200" t="s">
        <v>1216</v>
      </c>
      <c r="G190" s="201" t="s">
        <v>260</v>
      </c>
      <c r="H190" s="202">
        <v>40</v>
      </c>
      <c r="I190" s="203"/>
      <c r="J190" s="204">
        <f t="shared" ref="J190:J221" si="20">ROUND(I190*H190,2)</f>
        <v>0</v>
      </c>
      <c r="K190" s="205"/>
      <c r="L190" s="206"/>
      <c r="M190" s="207" t="s">
        <v>1</v>
      </c>
      <c r="N190" s="208" t="s">
        <v>43</v>
      </c>
      <c r="O190" s="68"/>
      <c r="P190" s="194">
        <f t="shared" ref="P190:P221" si="21">O190*H190</f>
        <v>0</v>
      </c>
      <c r="Q190" s="194">
        <v>0</v>
      </c>
      <c r="R190" s="194">
        <f t="shared" ref="R190:R221" si="22">Q190*H190</f>
        <v>0</v>
      </c>
      <c r="S190" s="194">
        <v>0</v>
      </c>
      <c r="T190" s="195">
        <f t="shared" ref="T190:T221" si="23"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204</v>
      </c>
      <c r="AT190" s="196" t="s">
        <v>210</v>
      </c>
      <c r="AU190" s="196" t="s">
        <v>88</v>
      </c>
      <c r="AY190" s="14" t="s">
        <v>170</v>
      </c>
      <c r="BE190" s="197">
        <f t="shared" ref="BE190:BE221" si="24">IF(N190="základní",J190,0)</f>
        <v>0</v>
      </c>
      <c r="BF190" s="197">
        <f t="shared" ref="BF190:BF221" si="25">IF(N190="snížená",J190,0)</f>
        <v>0</v>
      </c>
      <c r="BG190" s="197">
        <f t="shared" ref="BG190:BG221" si="26">IF(N190="zákl. přenesená",J190,0)</f>
        <v>0</v>
      </c>
      <c r="BH190" s="197">
        <f t="shared" ref="BH190:BH221" si="27">IF(N190="sníž. přenesená",J190,0)</f>
        <v>0</v>
      </c>
      <c r="BI190" s="197">
        <f t="shared" ref="BI190:BI221" si="28">IF(N190="nulová",J190,0)</f>
        <v>0</v>
      </c>
      <c r="BJ190" s="14" t="s">
        <v>86</v>
      </c>
      <c r="BK190" s="197">
        <f t="shared" ref="BK190:BK221" si="29">ROUND(I190*H190,2)</f>
        <v>0</v>
      </c>
      <c r="BL190" s="14" t="s">
        <v>176</v>
      </c>
      <c r="BM190" s="196" t="s">
        <v>1217</v>
      </c>
    </row>
    <row r="191" spans="1:65" s="2" customFormat="1" ht="14.45" customHeight="1">
      <c r="A191" s="31"/>
      <c r="B191" s="32"/>
      <c r="C191" s="198" t="s">
        <v>595</v>
      </c>
      <c r="D191" s="198" t="s">
        <v>210</v>
      </c>
      <c r="E191" s="199" t="s">
        <v>1218</v>
      </c>
      <c r="F191" s="200" t="s">
        <v>1219</v>
      </c>
      <c r="G191" s="201" t="s">
        <v>260</v>
      </c>
      <c r="H191" s="202">
        <v>30</v>
      </c>
      <c r="I191" s="203"/>
      <c r="J191" s="204">
        <f t="shared" si="20"/>
        <v>0</v>
      </c>
      <c r="K191" s="205"/>
      <c r="L191" s="206"/>
      <c r="M191" s="207" t="s">
        <v>1</v>
      </c>
      <c r="N191" s="208" t="s">
        <v>43</v>
      </c>
      <c r="O191" s="68"/>
      <c r="P191" s="194">
        <f t="shared" si="21"/>
        <v>0</v>
      </c>
      <c r="Q191" s="194">
        <v>0</v>
      </c>
      <c r="R191" s="194">
        <f t="shared" si="22"/>
        <v>0</v>
      </c>
      <c r="S191" s="194">
        <v>0</v>
      </c>
      <c r="T191" s="195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204</v>
      </c>
      <c r="AT191" s="196" t="s">
        <v>210</v>
      </c>
      <c r="AU191" s="196" t="s">
        <v>88</v>
      </c>
      <c r="AY191" s="14" t="s">
        <v>170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4" t="s">
        <v>86</v>
      </c>
      <c r="BK191" s="197">
        <f t="shared" si="29"/>
        <v>0</v>
      </c>
      <c r="BL191" s="14" t="s">
        <v>176</v>
      </c>
      <c r="BM191" s="196" t="s">
        <v>1220</v>
      </c>
    </row>
    <row r="192" spans="1:65" s="2" customFormat="1" ht="14.45" customHeight="1">
      <c r="A192" s="31"/>
      <c r="B192" s="32"/>
      <c r="C192" s="198" t="s">
        <v>597</v>
      </c>
      <c r="D192" s="198" t="s">
        <v>210</v>
      </c>
      <c r="E192" s="199" t="s">
        <v>1221</v>
      </c>
      <c r="F192" s="200" t="s">
        <v>1222</v>
      </c>
      <c r="G192" s="201" t="s">
        <v>260</v>
      </c>
      <c r="H192" s="202">
        <v>30</v>
      </c>
      <c r="I192" s="203"/>
      <c r="J192" s="204">
        <f t="shared" si="20"/>
        <v>0</v>
      </c>
      <c r="K192" s="205"/>
      <c r="L192" s="206"/>
      <c r="M192" s="207" t="s">
        <v>1</v>
      </c>
      <c r="N192" s="208" t="s">
        <v>43</v>
      </c>
      <c r="O192" s="68"/>
      <c r="P192" s="194">
        <f t="shared" si="21"/>
        <v>0</v>
      </c>
      <c r="Q192" s="194">
        <v>0</v>
      </c>
      <c r="R192" s="194">
        <f t="shared" si="22"/>
        <v>0</v>
      </c>
      <c r="S192" s="194">
        <v>0</v>
      </c>
      <c r="T192" s="195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204</v>
      </c>
      <c r="AT192" s="196" t="s">
        <v>210</v>
      </c>
      <c r="AU192" s="196" t="s">
        <v>88</v>
      </c>
      <c r="AY192" s="14" t="s">
        <v>170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4" t="s">
        <v>86</v>
      </c>
      <c r="BK192" s="197">
        <f t="shared" si="29"/>
        <v>0</v>
      </c>
      <c r="BL192" s="14" t="s">
        <v>176</v>
      </c>
      <c r="BM192" s="196" t="s">
        <v>1223</v>
      </c>
    </row>
    <row r="193" spans="1:65" s="2" customFormat="1" ht="14.45" customHeight="1">
      <c r="A193" s="31"/>
      <c r="B193" s="32"/>
      <c r="C193" s="198" t="s">
        <v>599</v>
      </c>
      <c r="D193" s="198" t="s">
        <v>210</v>
      </c>
      <c r="E193" s="199" t="s">
        <v>956</v>
      </c>
      <c r="F193" s="200" t="s">
        <v>1224</v>
      </c>
      <c r="G193" s="201" t="s">
        <v>260</v>
      </c>
      <c r="H193" s="202">
        <v>30</v>
      </c>
      <c r="I193" s="203"/>
      <c r="J193" s="204">
        <f t="shared" si="20"/>
        <v>0</v>
      </c>
      <c r="K193" s="205"/>
      <c r="L193" s="206"/>
      <c r="M193" s="207" t="s">
        <v>1</v>
      </c>
      <c r="N193" s="208" t="s">
        <v>43</v>
      </c>
      <c r="O193" s="68"/>
      <c r="P193" s="194">
        <f t="shared" si="21"/>
        <v>0</v>
      </c>
      <c r="Q193" s="194">
        <v>0</v>
      </c>
      <c r="R193" s="194">
        <f t="shared" si="22"/>
        <v>0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204</v>
      </c>
      <c r="AT193" s="196" t="s">
        <v>210</v>
      </c>
      <c r="AU193" s="196" t="s">
        <v>88</v>
      </c>
      <c r="AY193" s="14" t="s">
        <v>170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86</v>
      </c>
      <c r="BK193" s="197">
        <f t="shared" si="29"/>
        <v>0</v>
      </c>
      <c r="BL193" s="14" t="s">
        <v>176</v>
      </c>
      <c r="BM193" s="196" t="s">
        <v>1225</v>
      </c>
    </row>
    <row r="194" spans="1:65" s="2" customFormat="1" ht="14.45" customHeight="1">
      <c r="A194" s="31"/>
      <c r="B194" s="32"/>
      <c r="C194" s="198" t="s">
        <v>605</v>
      </c>
      <c r="D194" s="198" t="s">
        <v>210</v>
      </c>
      <c r="E194" s="199" t="s">
        <v>959</v>
      </c>
      <c r="F194" s="200" t="s">
        <v>960</v>
      </c>
      <c r="G194" s="201" t="s">
        <v>260</v>
      </c>
      <c r="H194" s="202">
        <v>30</v>
      </c>
      <c r="I194" s="203"/>
      <c r="J194" s="204">
        <f t="shared" si="20"/>
        <v>0</v>
      </c>
      <c r="K194" s="205"/>
      <c r="L194" s="206"/>
      <c r="M194" s="207" t="s">
        <v>1</v>
      </c>
      <c r="N194" s="208" t="s">
        <v>43</v>
      </c>
      <c r="O194" s="68"/>
      <c r="P194" s="194">
        <f t="shared" si="21"/>
        <v>0</v>
      </c>
      <c r="Q194" s="194">
        <v>0</v>
      </c>
      <c r="R194" s="194">
        <f t="shared" si="22"/>
        <v>0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204</v>
      </c>
      <c r="AT194" s="196" t="s">
        <v>210</v>
      </c>
      <c r="AU194" s="196" t="s">
        <v>88</v>
      </c>
      <c r="AY194" s="14" t="s">
        <v>170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86</v>
      </c>
      <c r="BK194" s="197">
        <f t="shared" si="29"/>
        <v>0</v>
      </c>
      <c r="BL194" s="14" t="s">
        <v>176</v>
      </c>
      <c r="BM194" s="196" t="s">
        <v>1226</v>
      </c>
    </row>
    <row r="195" spans="1:65" s="2" customFormat="1" ht="14.45" customHeight="1">
      <c r="A195" s="31"/>
      <c r="B195" s="32"/>
      <c r="C195" s="198" t="s">
        <v>607</v>
      </c>
      <c r="D195" s="198" t="s">
        <v>210</v>
      </c>
      <c r="E195" s="199" t="s">
        <v>1227</v>
      </c>
      <c r="F195" s="200" t="s">
        <v>1228</v>
      </c>
      <c r="G195" s="201" t="s">
        <v>260</v>
      </c>
      <c r="H195" s="202">
        <v>20</v>
      </c>
      <c r="I195" s="203"/>
      <c r="J195" s="204">
        <f t="shared" si="20"/>
        <v>0</v>
      </c>
      <c r="K195" s="205"/>
      <c r="L195" s="206"/>
      <c r="M195" s="207" t="s">
        <v>1</v>
      </c>
      <c r="N195" s="208" t="s">
        <v>43</v>
      </c>
      <c r="O195" s="68"/>
      <c r="P195" s="194">
        <f t="shared" si="21"/>
        <v>0</v>
      </c>
      <c r="Q195" s="194">
        <v>0</v>
      </c>
      <c r="R195" s="194">
        <f t="shared" si="22"/>
        <v>0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204</v>
      </c>
      <c r="AT195" s="196" t="s">
        <v>210</v>
      </c>
      <c r="AU195" s="196" t="s">
        <v>88</v>
      </c>
      <c r="AY195" s="14" t="s">
        <v>170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86</v>
      </c>
      <c r="BK195" s="197">
        <f t="shared" si="29"/>
        <v>0</v>
      </c>
      <c r="BL195" s="14" t="s">
        <v>176</v>
      </c>
      <c r="BM195" s="196" t="s">
        <v>1229</v>
      </c>
    </row>
    <row r="196" spans="1:65" s="2" customFormat="1" ht="14.45" customHeight="1">
      <c r="A196" s="31"/>
      <c r="B196" s="32"/>
      <c r="C196" s="198" t="s">
        <v>609</v>
      </c>
      <c r="D196" s="198" t="s">
        <v>210</v>
      </c>
      <c r="E196" s="199" t="s">
        <v>965</v>
      </c>
      <c r="F196" s="200" t="s">
        <v>1230</v>
      </c>
      <c r="G196" s="201" t="s">
        <v>260</v>
      </c>
      <c r="H196" s="202">
        <v>40</v>
      </c>
      <c r="I196" s="203"/>
      <c r="J196" s="204">
        <f t="shared" si="20"/>
        <v>0</v>
      </c>
      <c r="K196" s="205"/>
      <c r="L196" s="206"/>
      <c r="M196" s="207" t="s">
        <v>1</v>
      </c>
      <c r="N196" s="208" t="s">
        <v>43</v>
      </c>
      <c r="O196" s="68"/>
      <c r="P196" s="194">
        <f t="shared" si="21"/>
        <v>0</v>
      </c>
      <c r="Q196" s="194">
        <v>0</v>
      </c>
      <c r="R196" s="194">
        <f t="shared" si="22"/>
        <v>0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204</v>
      </c>
      <c r="AT196" s="196" t="s">
        <v>210</v>
      </c>
      <c r="AU196" s="196" t="s">
        <v>88</v>
      </c>
      <c r="AY196" s="14" t="s">
        <v>170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86</v>
      </c>
      <c r="BK196" s="197">
        <f t="shared" si="29"/>
        <v>0</v>
      </c>
      <c r="BL196" s="14" t="s">
        <v>176</v>
      </c>
      <c r="BM196" s="196" t="s">
        <v>1231</v>
      </c>
    </row>
    <row r="197" spans="1:65" s="2" customFormat="1" ht="14.45" customHeight="1">
      <c r="A197" s="31"/>
      <c r="B197" s="32"/>
      <c r="C197" s="198" t="s">
        <v>611</v>
      </c>
      <c r="D197" s="198" t="s">
        <v>210</v>
      </c>
      <c r="E197" s="199" t="s">
        <v>1232</v>
      </c>
      <c r="F197" s="200" t="s">
        <v>1233</v>
      </c>
      <c r="G197" s="201" t="s">
        <v>260</v>
      </c>
      <c r="H197" s="202">
        <v>40</v>
      </c>
      <c r="I197" s="203"/>
      <c r="J197" s="204">
        <f t="shared" si="20"/>
        <v>0</v>
      </c>
      <c r="K197" s="205"/>
      <c r="L197" s="206"/>
      <c r="M197" s="207" t="s">
        <v>1</v>
      </c>
      <c r="N197" s="208" t="s">
        <v>43</v>
      </c>
      <c r="O197" s="68"/>
      <c r="P197" s="194">
        <f t="shared" si="21"/>
        <v>0</v>
      </c>
      <c r="Q197" s="194">
        <v>0</v>
      </c>
      <c r="R197" s="194">
        <f t="shared" si="22"/>
        <v>0</v>
      </c>
      <c r="S197" s="194">
        <v>0</v>
      </c>
      <c r="T197" s="195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204</v>
      </c>
      <c r="AT197" s="196" t="s">
        <v>210</v>
      </c>
      <c r="AU197" s="196" t="s">
        <v>88</v>
      </c>
      <c r="AY197" s="14" t="s">
        <v>170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4" t="s">
        <v>86</v>
      </c>
      <c r="BK197" s="197">
        <f t="shared" si="29"/>
        <v>0</v>
      </c>
      <c r="BL197" s="14" t="s">
        <v>176</v>
      </c>
      <c r="BM197" s="196" t="s">
        <v>1234</v>
      </c>
    </row>
    <row r="198" spans="1:65" s="2" customFormat="1" ht="14.45" customHeight="1">
      <c r="A198" s="31"/>
      <c r="B198" s="32"/>
      <c r="C198" s="198" t="s">
        <v>613</v>
      </c>
      <c r="D198" s="198" t="s">
        <v>210</v>
      </c>
      <c r="E198" s="199" t="s">
        <v>1235</v>
      </c>
      <c r="F198" s="200" t="s">
        <v>1236</v>
      </c>
      <c r="G198" s="201" t="s">
        <v>260</v>
      </c>
      <c r="H198" s="202">
        <v>40</v>
      </c>
      <c r="I198" s="203"/>
      <c r="J198" s="204">
        <f t="shared" si="20"/>
        <v>0</v>
      </c>
      <c r="K198" s="205"/>
      <c r="L198" s="206"/>
      <c r="M198" s="207" t="s">
        <v>1</v>
      </c>
      <c r="N198" s="208" t="s">
        <v>43</v>
      </c>
      <c r="O198" s="68"/>
      <c r="P198" s="194">
        <f t="shared" si="21"/>
        <v>0</v>
      </c>
      <c r="Q198" s="194">
        <v>0</v>
      </c>
      <c r="R198" s="194">
        <f t="shared" si="22"/>
        <v>0</v>
      </c>
      <c r="S198" s="194">
        <v>0</v>
      </c>
      <c r="T198" s="195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204</v>
      </c>
      <c r="AT198" s="196" t="s">
        <v>210</v>
      </c>
      <c r="AU198" s="196" t="s">
        <v>88</v>
      </c>
      <c r="AY198" s="14" t="s">
        <v>170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4" t="s">
        <v>86</v>
      </c>
      <c r="BK198" s="197">
        <f t="shared" si="29"/>
        <v>0</v>
      </c>
      <c r="BL198" s="14" t="s">
        <v>176</v>
      </c>
      <c r="BM198" s="196" t="s">
        <v>1237</v>
      </c>
    </row>
    <row r="199" spans="1:65" s="2" customFormat="1" ht="14.45" customHeight="1">
      <c r="A199" s="31"/>
      <c r="B199" s="32"/>
      <c r="C199" s="198" t="s">
        <v>615</v>
      </c>
      <c r="D199" s="198" t="s">
        <v>210</v>
      </c>
      <c r="E199" s="199" t="s">
        <v>1238</v>
      </c>
      <c r="F199" s="200" t="s">
        <v>1239</v>
      </c>
      <c r="G199" s="201" t="s">
        <v>260</v>
      </c>
      <c r="H199" s="202">
        <v>45</v>
      </c>
      <c r="I199" s="203"/>
      <c r="J199" s="204">
        <f t="shared" si="20"/>
        <v>0</v>
      </c>
      <c r="K199" s="205"/>
      <c r="L199" s="206"/>
      <c r="M199" s="207" t="s">
        <v>1</v>
      </c>
      <c r="N199" s="208" t="s">
        <v>43</v>
      </c>
      <c r="O199" s="68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204</v>
      </c>
      <c r="AT199" s="196" t="s">
        <v>210</v>
      </c>
      <c r="AU199" s="196" t="s">
        <v>88</v>
      </c>
      <c r="AY199" s="14" t="s">
        <v>170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86</v>
      </c>
      <c r="BK199" s="197">
        <f t="shared" si="29"/>
        <v>0</v>
      </c>
      <c r="BL199" s="14" t="s">
        <v>176</v>
      </c>
      <c r="BM199" s="196" t="s">
        <v>1240</v>
      </c>
    </row>
    <row r="200" spans="1:65" s="2" customFormat="1" ht="14.45" customHeight="1">
      <c r="A200" s="31"/>
      <c r="B200" s="32"/>
      <c r="C200" s="198" t="s">
        <v>601</v>
      </c>
      <c r="D200" s="198" t="s">
        <v>210</v>
      </c>
      <c r="E200" s="199" t="s">
        <v>1241</v>
      </c>
      <c r="F200" s="200" t="s">
        <v>1242</v>
      </c>
      <c r="G200" s="201" t="s">
        <v>260</v>
      </c>
      <c r="H200" s="202">
        <v>35</v>
      </c>
      <c r="I200" s="203"/>
      <c r="J200" s="204">
        <f t="shared" si="20"/>
        <v>0</v>
      </c>
      <c r="K200" s="205"/>
      <c r="L200" s="206"/>
      <c r="M200" s="207" t="s">
        <v>1</v>
      </c>
      <c r="N200" s="208" t="s">
        <v>43</v>
      </c>
      <c r="O200" s="68"/>
      <c r="P200" s="194">
        <f t="shared" si="21"/>
        <v>0</v>
      </c>
      <c r="Q200" s="194">
        <v>0</v>
      </c>
      <c r="R200" s="194">
        <f t="shared" si="22"/>
        <v>0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204</v>
      </c>
      <c r="AT200" s="196" t="s">
        <v>210</v>
      </c>
      <c r="AU200" s="196" t="s">
        <v>88</v>
      </c>
      <c r="AY200" s="14" t="s">
        <v>170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86</v>
      </c>
      <c r="BK200" s="197">
        <f t="shared" si="29"/>
        <v>0</v>
      </c>
      <c r="BL200" s="14" t="s">
        <v>176</v>
      </c>
      <c r="BM200" s="196" t="s">
        <v>1243</v>
      </c>
    </row>
    <row r="201" spans="1:65" s="2" customFormat="1" ht="14.45" customHeight="1">
      <c r="A201" s="31"/>
      <c r="B201" s="32"/>
      <c r="C201" s="198" t="s">
        <v>1070</v>
      </c>
      <c r="D201" s="198" t="s">
        <v>210</v>
      </c>
      <c r="E201" s="199" t="s">
        <v>1244</v>
      </c>
      <c r="F201" s="200" t="s">
        <v>1245</v>
      </c>
      <c r="G201" s="201" t="s">
        <v>260</v>
      </c>
      <c r="H201" s="202">
        <v>85</v>
      </c>
      <c r="I201" s="203"/>
      <c r="J201" s="204">
        <f t="shared" si="20"/>
        <v>0</v>
      </c>
      <c r="K201" s="205"/>
      <c r="L201" s="206"/>
      <c r="M201" s="207" t="s">
        <v>1</v>
      </c>
      <c r="N201" s="208" t="s">
        <v>43</v>
      </c>
      <c r="O201" s="68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204</v>
      </c>
      <c r="AT201" s="196" t="s">
        <v>210</v>
      </c>
      <c r="AU201" s="196" t="s">
        <v>88</v>
      </c>
      <c r="AY201" s="14" t="s">
        <v>170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86</v>
      </c>
      <c r="BK201" s="197">
        <f t="shared" si="29"/>
        <v>0</v>
      </c>
      <c r="BL201" s="14" t="s">
        <v>176</v>
      </c>
      <c r="BM201" s="196" t="s">
        <v>1246</v>
      </c>
    </row>
    <row r="202" spans="1:65" s="2" customFormat="1" ht="14.45" customHeight="1">
      <c r="A202" s="31"/>
      <c r="B202" s="32"/>
      <c r="C202" s="198" t="s">
        <v>1247</v>
      </c>
      <c r="D202" s="198" t="s">
        <v>210</v>
      </c>
      <c r="E202" s="199" t="s">
        <v>1248</v>
      </c>
      <c r="F202" s="200" t="s">
        <v>1249</v>
      </c>
      <c r="G202" s="201" t="s">
        <v>260</v>
      </c>
      <c r="H202" s="202">
        <v>35</v>
      </c>
      <c r="I202" s="203"/>
      <c r="J202" s="204">
        <f t="shared" si="20"/>
        <v>0</v>
      </c>
      <c r="K202" s="205"/>
      <c r="L202" s="206"/>
      <c r="M202" s="207" t="s">
        <v>1</v>
      </c>
      <c r="N202" s="208" t="s">
        <v>43</v>
      </c>
      <c r="O202" s="68"/>
      <c r="P202" s="194">
        <f t="shared" si="21"/>
        <v>0</v>
      </c>
      <c r="Q202" s="194">
        <v>0</v>
      </c>
      <c r="R202" s="194">
        <f t="shared" si="22"/>
        <v>0</v>
      </c>
      <c r="S202" s="194">
        <v>0</v>
      </c>
      <c r="T202" s="195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204</v>
      </c>
      <c r="AT202" s="196" t="s">
        <v>210</v>
      </c>
      <c r="AU202" s="196" t="s">
        <v>88</v>
      </c>
      <c r="AY202" s="14" t="s">
        <v>170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4" t="s">
        <v>86</v>
      </c>
      <c r="BK202" s="197">
        <f t="shared" si="29"/>
        <v>0</v>
      </c>
      <c r="BL202" s="14" t="s">
        <v>176</v>
      </c>
      <c r="BM202" s="196" t="s">
        <v>1250</v>
      </c>
    </row>
    <row r="203" spans="1:65" s="2" customFormat="1" ht="14.45" customHeight="1">
      <c r="A203" s="31"/>
      <c r="B203" s="32"/>
      <c r="C203" s="184" t="s">
        <v>1251</v>
      </c>
      <c r="D203" s="184" t="s">
        <v>172</v>
      </c>
      <c r="E203" s="185" t="s">
        <v>1001</v>
      </c>
      <c r="F203" s="186" t="s">
        <v>1002</v>
      </c>
      <c r="G203" s="187" t="s">
        <v>196</v>
      </c>
      <c r="H203" s="188">
        <v>470</v>
      </c>
      <c r="I203" s="189"/>
      <c r="J203" s="190">
        <f t="shared" si="20"/>
        <v>0</v>
      </c>
      <c r="K203" s="191"/>
      <c r="L203" s="36"/>
      <c r="M203" s="192" t="s">
        <v>1</v>
      </c>
      <c r="N203" s="193" t="s">
        <v>43</v>
      </c>
      <c r="O203" s="68"/>
      <c r="P203" s="194">
        <f t="shared" si="21"/>
        <v>0</v>
      </c>
      <c r="Q203" s="194">
        <v>0</v>
      </c>
      <c r="R203" s="194">
        <f t="shared" si="22"/>
        <v>0</v>
      </c>
      <c r="S203" s="194">
        <v>0</v>
      </c>
      <c r="T203" s="195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176</v>
      </c>
      <c r="AT203" s="196" t="s">
        <v>172</v>
      </c>
      <c r="AU203" s="196" t="s">
        <v>88</v>
      </c>
      <c r="AY203" s="14" t="s">
        <v>170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4" t="s">
        <v>86</v>
      </c>
      <c r="BK203" s="197">
        <f t="shared" si="29"/>
        <v>0</v>
      </c>
      <c r="BL203" s="14" t="s">
        <v>176</v>
      </c>
      <c r="BM203" s="196" t="s">
        <v>1252</v>
      </c>
    </row>
    <row r="204" spans="1:65" s="2" customFormat="1" ht="14.45" customHeight="1">
      <c r="A204" s="31"/>
      <c r="B204" s="32"/>
      <c r="C204" s="198" t="s">
        <v>1253</v>
      </c>
      <c r="D204" s="198" t="s">
        <v>210</v>
      </c>
      <c r="E204" s="199" t="s">
        <v>998</v>
      </c>
      <c r="F204" s="200" t="s">
        <v>999</v>
      </c>
      <c r="G204" s="201" t="s">
        <v>260</v>
      </c>
      <c r="H204" s="202">
        <v>1884</v>
      </c>
      <c r="I204" s="203"/>
      <c r="J204" s="204">
        <f t="shared" si="20"/>
        <v>0</v>
      </c>
      <c r="K204" s="205"/>
      <c r="L204" s="206"/>
      <c r="M204" s="207" t="s">
        <v>1</v>
      </c>
      <c r="N204" s="208" t="s">
        <v>43</v>
      </c>
      <c r="O204" s="68"/>
      <c r="P204" s="194">
        <f t="shared" si="21"/>
        <v>0</v>
      </c>
      <c r="Q204" s="194">
        <v>0</v>
      </c>
      <c r="R204" s="194">
        <f t="shared" si="22"/>
        <v>0</v>
      </c>
      <c r="S204" s="194">
        <v>0</v>
      </c>
      <c r="T204" s="195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204</v>
      </c>
      <c r="AT204" s="196" t="s">
        <v>210</v>
      </c>
      <c r="AU204" s="196" t="s">
        <v>88</v>
      </c>
      <c r="AY204" s="14" t="s">
        <v>170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4" t="s">
        <v>86</v>
      </c>
      <c r="BK204" s="197">
        <f t="shared" si="29"/>
        <v>0</v>
      </c>
      <c r="BL204" s="14" t="s">
        <v>176</v>
      </c>
      <c r="BM204" s="196" t="s">
        <v>1254</v>
      </c>
    </row>
    <row r="205" spans="1:65" s="2" customFormat="1" ht="14.45" customHeight="1">
      <c r="A205" s="31"/>
      <c r="B205" s="32"/>
      <c r="C205" s="198" t="s">
        <v>1255</v>
      </c>
      <c r="D205" s="198" t="s">
        <v>210</v>
      </c>
      <c r="E205" s="199" t="s">
        <v>995</v>
      </c>
      <c r="F205" s="200" t="s">
        <v>996</v>
      </c>
      <c r="G205" s="201" t="s">
        <v>680</v>
      </c>
      <c r="H205" s="202">
        <v>102.6</v>
      </c>
      <c r="I205" s="203"/>
      <c r="J205" s="204">
        <f t="shared" si="20"/>
        <v>0</v>
      </c>
      <c r="K205" s="205"/>
      <c r="L205" s="206"/>
      <c r="M205" s="207" t="s">
        <v>1</v>
      </c>
      <c r="N205" s="208" t="s">
        <v>43</v>
      </c>
      <c r="O205" s="68"/>
      <c r="P205" s="194">
        <f t="shared" si="21"/>
        <v>0</v>
      </c>
      <c r="Q205" s="194">
        <v>0</v>
      </c>
      <c r="R205" s="194">
        <f t="shared" si="22"/>
        <v>0</v>
      </c>
      <c r="S205" s="194">
        <v>0</v>
      </c>
      <c r="T205" s="195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204</v>
      </c>
      <c r="AT205" s="196" t="s">
        <v>210</v>
      </c>
      <c r="AU205" s="196" t="s">
        <v>88</v>
      </c>
      <c r="AY205" s="14" t="s">
        <v>170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4" t="s">
        <v>86</v>
      </c>
      <c r="BK205" s="197">
        <f t="shared" si="29"/>
        <v>0</v>
      </c>
      <c r="BL205" s="14" t="s">
        <v>176</v>
      </c>
      <c r="BM205" s="196" t="s">
        <v>1256</v>
      </c>
    </row>
    <row r="206" spans="1:65" s="2" customFormat="1" ht="24.2" customHeight="1">
      <c r="A206" s="31"/>
      <c r="B206" s="32"/>
      <c r="C206" s="184" t="s">
        <v>1257</v>
      </c>
      <c r="D206" s="184" t="s">
        <v>172</v>
      </c>
      <c r="E206" s="185" t="s">
        <v>1258</v>
      </c>
      <c r="F206" s="186" t="s">
        <v>1259</v>
      </c>
      <c r="G206" s="187" t="s">
        <v>207</v>
      </c>
      <c r="H206" s="188">
        <v>20</v>
      </c>
      <c r="I206" s="189"/>
      <c r="J206" s="190">
        <f t="shared" si="20"/>
        <v>0</v>
      </c>
      <c r="K206" s="191"/>
      <c r="L206" s="36"/>
      <c r="M206" s="192" t="s">
        <v>1</v>
      </c>
      <c r="N206" s="193" t="s">
        <v>43</v>
      </c>
      <c r="O206" s="68"/>
      <c r="P206" s="194">
        <f t="shared" si="21"/>
        <v>0</v>
      </c>
      <c r="Q206" s="194">
        <v>5.0000000000000002E-5</v>
      </c>
      <c r="R206" s="194">
        <f t="shared" si="22"/>
        <v>1E-3</v>
      </c>
      <c r="S206" s="194">
        <v>0</v>
      </c>
      <c r="T206" s="195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176</v>
      </c>
      <c r="AT206" s="196" t="s">
        <v>172</v>
      </c>
      <c r="AU206" s="196" t="s">
        <v>88</v>
      </c>
      <c r="AY206" s="14" t="s">
        <v>170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4" t="s">
        <v>86</v>
      </c>
      <c r="BK206" s="197">
        <f t="shared" si="29"/>
        <v>0</v>
      </c>
      <c r="BL206" s="14" t="s">
        <v>176</v>
      </c>
      <c r="BM206" s="196" t="s">
        <v>1260</v>
      </c>
    </row>
    <row r="207" spans="1:65" s="2" customFormat="1" ht="14.45" customHeight="1">
      <c r="A207" s="31"/>
      <c r="B207" s="32"/>
      <c r="C207" s="198" t="s">
        <v>1261</v>
      </c>
      <c r="D207" s="198" t="s">
        <v>210</v>
      </c>
      <c r="E207" s="199" t="s">
        <v>1007</v>
      </c>
      <c r="F207" s="200" t="s">
        <v>1008</v>
      </c>
      <c r="G207" s="201" t="s">
        <v>207</v>
      </c>
      <c r="H207" s="202">
        <v>60</v>
      </c>
      <c r="I207" s="203"/>
      <c r="J207" s="204">
        <f t="shared" si="20"/>
        <v>0</v>
      </c>
      <c r="K207" s="205"/>
      <c r="L207" s="206"/>
      <c r="M207" s="207" t="s">
        <v>1</v>
      </c>
      <c r="N207" s="208" t="s">
        <v>43</v>
      </c>
      <c r="O207" s="68"/>
      <c r="P207" s="194">
        <f t="shared" si="21"/>
        <v>0</v>
      </c>
      <c r="Q207" s="194">
        <v>5.8999999999999999E-3</v>
      </c>
      <c r="R207" s="194">
        <f t="shared" si="22"/>
        <v>0.35399999999999998</v>
      </c>
      <c r="S207" s="194">
        <v>0</v>
      </c>
      <c r="T207" s="195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204</v>
      </c>
      <c r="AT207" s="196" t="s">
        <v>210</v>
      </c>
      <c r="AU207" s="196" t="s">
        <v>88</v>
      </c>
      <c r="AY207" s="14" t="s">
        <v>170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4" t="s">
        <v>86</v>
      </c>
      <c r="BK207" s="197">
        <f t="shared" si="29"/>
        <v>0</v>
      </c>
      <c r="BL207" s="14" t="s">
        <v>176</v>
      </c>
      <c r="BM207" s="196" t="s">
        <v>1262</v>
      </c>
    </row>
    <row r="208" spans="1:65" s="2" customFormat="1" ht="24.2" customHeight="1">
      <c r="A208" s="31"/>
      <c r="B208" s="32"/>
      <c r="C208" s="184" t="s">
        <v>1263</v>
      </c>
      <c r="D208" s="184" t="s">
        <v>172</v>
      </c>
      <c r="E208" s="185" t="s">
        <v>1004</v>
      </c>
      <c r="F208" s="186" t="s">
        <v>1005</v>
      </c>
      <c r="G208" s="187" t="s">
        <v>207</v>
      </c>
      <c r="H208" s="188">
        <v>6</v>
      </c>
      <c r="I208" s="189"/>
      <c r="J208" s="190">
        <f t="shared" si="20"/>
        <v>0</v>
      </c>
      <c r="K208" s="191"/>
      <c r="L208" s="36"/>
      <c r="M208" s="192" t="s">
        <v>1</v>
      </c>
      <c r="N208" s="193" t="s">
        <v>43</v>
      </c>
      <c r="O208" s="68"/>
      <c r="P208" s="194">
        <f t="shared" si="21"/>
        <v>0</v>
      </c>
      <c r="Q208" s="194">
        <v>6.0000000000000002E-5</v>
      </c>
      <c r="R208" s="194">
        <f t="shared" si="22"/>
        <v>3.6000000000000002E-4</v>
      </c>
      <c r="S208" s="194">
        <v>0</v>
      </c>
      <c r="T208" s="195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176</v>
      </c>
      <c r="AT208" s="196" t="s">
        <v>172</v>
      </c>
      <c r="AU208" s="196" t="s">
        <v>88</v>
      </c>
      <c r="AY208" s="14" t="s">
        <v>170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4" t="s">
        <v>86</v>
      </c>
      <c r="BK208" s="197">
        <f t="shared" si="29"/>
        <v>0</v>
      </c>
      <c r="BL208" s="14" t="s">
        <v>176</v>
      </c>
      <c r="BM208" s="196" t="s">
        <v>1264</v>
      </c>
    </row>
    <row r="209" spans="1:65" s="2" customFormat="1" ht="14.45" customHeight="1">
      <c r="A209" s="31"/>
      <c r="B209" s="32"/>
      <c r="C209" s="198" t="s">
        <v>1265</v>
      </c>
      <c r="D209" s="198" t="s">
        <v>210</v>
      </c>
      <c r="E209" s="199" t="s">
        <v>1266</v>
      </c>
      <c r="F209" s="200" t="s">
        <v>1267</v>
      </c>
      <c r="G209" s="201" t="s">
        <v>207</v>
      </c>
      <c r="H209" s="202">
        <v>18</v>
      </c>
      <c r="I209" s="203"/>
      <c r="J209" s="204">
        <f t="shared" si="20"/>
        <v>0</v>
      </c>
      <c r="K209" s="205"/>
      <c r="L209" s="206"/>
      <c r="M209" s="207" t="s">
        <v>1</v>
      </c>
      <c r="N209" s="208" t="s">
        <v>43</v>
      </c>
      <c r="O209" s="68"/>
      <c r="P209" s="194">
        <f t="shared" si="21"/>
        <v>0</v>
      </c>
      <c r="Q209" s="194">
        <v>4.7200000000000002E-3</v>
      </c>
      <c r="R209" s="194">
        <f t="shared" si="22"/>
        <v>8.4960000000000008E-2</v>
      </c>
      <c r="S209" s="194">
        <v>0</v>
      </c>
      <c r="T209" s="195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204</v>
      </c>
      <c r="AT209" s="196" t="s">
        <v>210</v>
      </c>
      <c r="AU209" s="196" t="s">
        <v>88</v>
      </c>
      <c r="AY209" s="14" t="s">
        <v>170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4" t="s">
        <v>86</v>
      </c>
      <c r="BK209" s="197">
        <f t="shared" si="29"/>
        <v>0</v>
      </c>
      <c r="BL209" s="14" t="s">
        <v>176</v>
      </c>
      <c r="BM209" s="196" t="s">
        <v>1268</v>
      </c>
    </row>
    <row r="210" spans="1:65" s="2" customFormat="1" ht="14.45" customHeight="1">
      <c r="A210" s="31"/>
      <c r="B210" s="32"/>
      <c r="C210" s="198" t="s">
        <v>1269</v>
      </c>
      <c r="D210" s="198" t="s">
        <v>210</v>
      </c>
      <c r="E210" s="199" t="s">
        <v>1013</v>
      </c>
      <c r="F210" s="200" t="s">
        <v>1014</v>
      </c>
      <c r="G210" s="201" t="s">
        <v>260</v>
      </c>
      <c r="H210" s="202">
        <v>78</v>
      </c>
      <c r="I210" s="203"/>
      <c r="J210" s="204">
        <f t="shared" si="20"/>
        <v>0</v>
      </c>
      <c r="K210" s="205"/>
      <c r="L210" s="206"/>
      <c r="M210" s="207" t="s">
        <v>1</v>
      </c>
      <c r="N210" s="208" t="s">
        <v>43</v>
      </c>
      <c r="O210" s="68"/>
      <c r="P210" s="194">
        <f t="shared" si="21"/>
        <v>0</v>
      </c>
      <c r="Q210" s="194">
        <v>0</v>
      </c>
      <c r="R210" s="194">
        <f t="shared" si="22"/>
        <v>0</v>
      </c>
      <c r="S210" s="194">
        <v>0</v>
      </c>
      <c r="T210" s="195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204</v>
      </c>
      <c r="AT210" s="196" t="s">
        <v>210</v>
      </c>
      <c r="AU210" s="196" t="s">
        <v>88</v>
      </c>
      <c r="AY210" s="14" t="s">
        <v>170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4" t="s">
        <v>86</v>
      </c>
      <c r="BK210" s="197">
        <f t="shared" si="29"/>
        <v>0</v>
      </c>
      <c r="BL210" s="14" t="s">
        <v>176</v>
      </c>
      <c r="BM210" s="196" t="s">
        <v>1270</v>
      </c>
    </row>
    <row r="211" spans="1:65" s="2" customFormat="1" ht="14.45" customHeight="1">
      <c r="A211" s="31"/>
      <c r="B211" s="32"/>
      <c r="C211" s="198" t="s">
        <v>1271</v>
      </c>
      <c r="D211" s="198" t="s">
        <v>210</v>
      </c>
      <c r="E211" s="199" t="s">
        <v>1016</v>
      </c>
      <c r="F211" s="200" t="s">
        <v>1017</v>
      </c>
      <c r="G211" s="201" t="s">
        <v>260</v>
      </c>
      <c r="H211" s="202">
        <v>78</v>
      </c>
      <c r="I211" s="203"/>
      <c r="J211" s="204">
        <f t="shared" si="20"/>
        <v>0</v>
      </c>
      <c r="K211" s="205"/>
      <c r="L211" s="206"/>
      <c r="M211" s="207" t="s">
        <v>1</v>
      </c>
      <c r="N211" s="208" t="s">
        <v>43</v>
      </c>
      <c r="O211" s="68"/>
      <c r="P211" s="194">
        <f t="shared" si="21"/>
        <v>0</v>
      </c>
      <c r="Q211" s="194">
        <v>0</v>
      </c>
      <c r="R211" s="194">
        <f t="shared" si="22"/>
        <v>0</v>
      </c>
      <c r="S211" s="194">
        <v>0</v>
      </c>
      <c r="T211" s="195">
        <f t="shared" si="2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204</v>
      </c>
      <c r="AT211" s="196" t="s">
        <v>210</v>
      </c>
      <c r="AU211" s="196" t="s">
        <v>88</v>
      </c>
      <c r="AY211" s="14" t="s">
        <v>170</v>
      </c>
      <c r="BE211" s="197">
        <f t="shared" si="24"/>
        <v>0</v>
      </c>
      <c r="BF211" s="197">
        <f t="shared" si="25"/>
        <v>0</v>
      </c>
      <c r="BG211" s="197">
        <f t="shared" si="26"/>
        <v>0</v>
      </c>
      <c r="BH211" s="197">
        <f t="shared" si="27"/>
        <v>0</v>
      </c>
      <c r="BI211" s="197">
        <f t="shared" si="28"/>
        <v>0</v>
      </c>
      <c r="BJ211" s="14" t="s">
        <v>86</v>
      </c>
      <c r="BK211" s="197">
        <f t="shared" si="29"/>
        <v>0</v>
      </c>
      <c r="BL211" s="14" t="s">
        <v>176</v>
      </c>
      <c r="BM211" s="196" t="s">
        <v>1272</v>
      </c>
    </row>
    <row r="212" spans="1:65" s="2" customFormat="1" ht="24.2" customHeight="1">
      <c r="A212" s="31"/>
      <c r="B212" s="32"/>
      <c r="C212" s="184" t="s">
        <v>1273</v>
      </c>
      <c r="D212" s="184" t="s">
        <v>172</v>
      </c>
      <c r="E212" s="185" t="s">
        <v>1019</v>
      </c>
      <c r="F212" s="186" t="s">
        <v>1020</v>
      </c>
      <c r="G212" s="187" t="s">
        <v>196</v>
      </c>
      <c r="H212" s="188">
        <v>20</v>
      </c>
      <c r="I212" s="189"/>
      <c r="J212" s="190">
        <f t="shared" si="20"/>
        <v>0</v>
      </c>
      <c r="K212" s="191"/>
      <c r="L212" s="36"/>
      <c r="M212" s="192" t="s">
        <v>1</v>
      </c>
      <c r="N212" s="193" t="s">
        <v>43</v>
      </c>
      <c r="O212" s="68"/>
      <c r="P212" s="194">
        <f t="shared" si="21"/>
        <v>0</v>
      </c>
      <c r="Q212" s="194">
        <v>3.0000000000000001E-5</v>
      </c>
      <c r="R212" s="194">
        <f t="shared" si="22"/>
        <v>6.0000000000000006E-4</v>
      </c>
      <c r="S212" s="194">
        <v>0</v>
      </c>
      <c r="T212" s="195">
        <f t="shared" si="2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176</v>
      </c>
      <c r="AT212" s="196" t="s">
        <v>172</v>
      </c>
      <c r="AU212" s="196" t="s">
        <v>88</v>
      </c>
      <c r="AY212" s="14" t="s">
        <v>170</v>
      </c>
      <c r="BE212" s="197">
        <f t="shared" si="24"/>
        <v>0</v>
      </c>
      <c r="BF212" s="197">
        <f t="shared" si="25"/>
        <v>0</v>
      </c>
      <c r="BG212" s="197">
        <f t="shared" si="26"/>
        <v>0</v>
      </c>
      <c r="BH212" s="197">
        <f t="shared" si="27"/>
        <v>0</v>
      </c>
      <c r="BI212" s="197">
        <f t="shared" si="28"/>
        <v>0</v>
      </c>
      <c r="BJ212" s="14" t="s">
        <v>86</v>
      </c>
      <c r="BK212" s="197">
        <f t="shared" si="29"/>
        <v>0</v>
      </c>
      <c r="BL212" s="14" t="s">
        <v>176</v>
      </c>
      <c r="BM212" s="196" t="s">
        <v>1274</v>
      </c>
    </row>
    <row r="213" spans="1:65" s="2" customFormat="1" ht="14.45" customHeight="1">
      <c r="A213" s="31"/>
      <c r="B213" s="32"/>
      <c r="C213" s="198" t="s">
        <v>1072</v>
      </c>
      <c r="D213" s="198" t="s">
        <v>210</v>
      </c>
      <c r="E213" s="199" t="s">
        <v>1023</v>
      </c>
      <c r="F213" s="200" t="s">
        <v>1024</v>
      </c>
      <c r="G213" s="201" t="s">
        <v>196</v>
      </c>
      <c r="H213" s="202">
        <v>24</v>
      </c>
      <c r="I213" s="203"/>
      <c r="J213" s="204">
        <f t="shared" si="20"/>
        <v>0</v>
      </c>
      <c r="K213" s="205"/>
      <c r="L213" s="206"/>
      <c r="M213" s="207" t="s">
        <v>1</v>
      </c>
      <c r="N213" s="208" t="s">
        <v>43</v>
      </c>
      <c r="O213" s="68"/>
      <c r="P213" s="194">
        <f t="shared" si="21"/>
        <v>0</v>
      </c>
      <c r="Q213" s="194">
        <v>5.0000000000000001E-4</v>
      </c>
      <c r="R213" s="194">
        <f t="shared" si="22"/>
        <v>1.2E-2</v>
      </c>
      <c r="S213" s="194">
        <v>0</v>
      </c>
      <c r="T213" s="195">
        <f t="shared" si="2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204</v>
      </c>
      <c r="AT213" s="196" t="s">
        <v>210</v>
      </c>
      <c r="AU213" s="196" t="s">
        <v>88</v>
      </c>
      <c r="AY213" s="14" t="s">
        <v>170</v>
      </c>
      <c r="BE213" s="197">
        <f t="shared" si="24"/>
        <v>0</v>
      </c>
      <c r="BF213" s="197">
        <f t="shared" si="25"/>
        <v>0</v>
      </c>
      <c r="BG213" s="197">
        <f t="shared" si="26"/>
        <v>0</v>
      </c>
      <c r="BH213" s="197">
        <f t="shared" si="27"/>
        <v>0</v>
      </c>
      <c r="BI213" s="197">
        <f t="shared" si="28"/>
        <v>0</v>
      </c>
      <c r="BJ213" s="14" t="s">
        <v>86</v>
      </c>
      <c r="BK213" s="197">
        <f t="shared" si="29"/>
        <v>0</v>
      </c>
      <c r="BL213" s="14" t="s">
        <v>176</v>
      </c>
      <c r="BM213" s="196" t="s">
        <v>1275</v>
      </c>
    </row>
    <row r="214" spans="1:65" s="2" customFormat="1" ht="24.2" customHeight="1">
      <c r="A214" s="31"/>
      <c r="B214" s="32"/>
      <c r="C214" s="184" t="s">
        <v>1276</v>
      </c>
      <c r="D214" s="184" t="s">
        <v>172</v>
      </c>
      <c r="E214" s="185" t="s">
        <v>1026</v>
      </c>
      <c r="F214" s="186" t="s">
        <v>1027</v>
      </c>
      <c r="G214" s="187" t="s">
        <v>196</v>
      </c>
      <c r="H214" s="188">
        <v>3861</v>
      </c>
      <c r="I214" s="189"/>
      <c r="J214" s="190">
        <f t="shared" si="20"/>
        <v>0</v>
      </c>
      <c r="K214" s="191"/>
      <c r="L214" s="36"/>
      <c r="M214" s="192" t="s">
        <v>1</v>
      </c>
      <c r="N214" s="193" t="s">
        <v>43</v>
      </c>
      <c r="O214" s="68"/>
      <c r="P214" s="194">
        <f t="shared" si="21"/>
        <v>0</v>
      </c>
      <c r="Q214" s="194">
        <v>0</v>
      </c>
      <c r="R214" s="194">
        <f t="shared" si="22"/>
        <v>0</v>
      </c>
      <c r="S214" s="194">
        <v>0</v>
      </c>
      <c r="T214" s="195">
        <f t="shared" si="2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176</v>
      </c>
      <c r="AT214" s="196" t="s">
        <v>172</v>
      </c>
      <c r="AU214" s="196" t="s">
        <v>88</v>
      </c>
      <c r="AY214" s="14" t="s">
        <v>170</v>
      </c>
      <c r="BE214" s="197">
        <f t="shared" si="24"/>
        <v>0</v>
      </c>
      <c r="BF214" s="197">
        <f t="shared" si="25"/>
        <v>0</v>
      </c>
      <c r="BG214" s="197">
        <f t="shared" si="26"/>
        <v>0</v>
      </c>
      <c r="BH214" s="197">
        <f t="shared" si="27"/>
        <v>0</v>
      </c>
      <c r="BI214" s="197">
        <f t="shared" si="28"/>
        <v>0</v>
      </c>
      <c r="BJ214" s="14" t="s">
        <v>86</v>
      </c>
      <c r="BK214" s="197">
        <f t="shared" si="29"/>
        <v>0</v>
      </c>
      <c r="BL214" s="14" t="s">
        <v>176</v>
      </c>
      <c r="BM214" s="196" t="s">
        <v>1277</v>
      </c>
    </row>
    <row r="215" spans="1:65" s="2" customFormat="1" ht="14.45" customHeight="1">
      <c r="A215" s="31"/>
      <c r="B215" s="32"/>
      <c r="C215" s="184" t="s">
        <v>1074</v>
      </c>
      <c r="D215" s="184" t="s">
        <v>172</v>
      </c>
      <c r="E215" s="185" t="s">
        <v>1278</v>
      </c>
      <c r="F215" s="186" t="s">
        <v>1279</v>
      </c>
      <c r="G215" s="187" t="s">
        <v>207</v>
      </c>
      <c r="H215" s="188">
        <v>2</v>
      </c>
      <c r="I215" s="189"/>
      <c r="J215" s="190">
        <f t="shared" si="20"/>
        <v>0</v>
      </c>
      <c r="K215" s="191"/>
      <c r="L215" s="36"/>
      <c r="M215" s="192" t="s">
        <v>1</v>
      </c>
      <c r="N215" s="193" t="s">
        <v>43</v>
      </c>
      <c r="O215" s="68"/>
      <c r="P215" s="194">
        <f t="shared" si="21"/>
        <v>0</v>
      </c>
      <c r="Q215" s="194">
        <v>0</v>
      </c>
      <c r="R215" s="194">
        <f t="shared" si="22"/>
        <v>0</v>
      </c>
      <c r="S215" s="194">
        <v>0</v>
      </c>
      <c r="T215" s="195">
        <f t="shared" si="2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176</v>
      </c>
      <c r="AT215" s="196" t="s">
        <v>172</v>
      </c>
      <c r="AU215" s="196" t="s">
        <v>88</v>
      </c>
      <c r="AY215" s="14" t="s">
        <v>170</v>
      </c>
      <c r="BE215" s="197">
        <f t="shared" si="24"/>
        <v>0</v>
      </c>
      <c r="BF215" s="197">
        <f t="shared" si="25"/>
        <v>0</v>
      </c>
      <c r="BG215" s="197">
        <f t="shared" si="26"/>
        <v>0</v>
      </c>
      <c r="BH215" s="197">
        <f t="shared" si="27"/>
        <v>0</v>
      </c>
      <c r="BI215" s="197">
        <f t="shared" si="28"/>
        <v>0</v>
      </c>
      <c r="BJ215" s="14" t="s">
        <v>86</v>
      </c>
      <c r="BK215" s="197">
        <f t="shared" si="29"/>
        <v>0</v>
      </c>
      <c r="BL215" s="14" t="s">
        <v>176</v>
      </c>
      <c r="BM215" s="196" t="s">
        <v>1280</v>
      </c>
    </row>
    <row r="216" spans="1:65" s="2" customFormat="1" ht="14.45" customHeight="1">
      <c r="A216" s="31"/>
      <c r="B216" s="32"/>
      <c r="C216" s="184" t="s">
        <v>1281</v>
      </c>
      <c r="D216" s="184" t="s">
        <v>172</v>
      </c>
      <c r="E216" s="185" t="s">
        <v>1282</v>
      </c>
      <c r="F216" s="186" t="s">
        <v>1283</v>
      </c>
      <c r="G216" s="187" t="s">
        <v>217</v>
      </c>
      <c r="H216" s="188">
        <v>135</v>
      </c>
      <c r="I216" s="189"/>
      <c r="J216" s="190">
        <f t="shared" si="20"/>
        <v>0</v>
      </c>
      <c r="K216" s="191"/>
      <c r="L216" s="36"/>
      <c r="M216" s="192" t="s">
        <v>1</v>
      </c>
      <c r="N216" s="193" t="s">
        <v>43</v>
      </c>
      <c r="O216" s="68"/>
      <c r="P216" s="194">
        <f t="shared" si="21"/>
        <v>0</v>
      </c>
      <c r="Q216" s="194">
        <v>0</v>
      </c>
      <c r="R216" s="194">
        <f t="shared" si="22"/>
        <v>0</v>
      </c>
      <c r="S216" s="194">
        <v>0</v>
      </c>
      <c r="T216" s="195">
        <f t="shared" si="2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176</v>
      </c>
      <c r="AT216" s="196" t="s">
        <v>172</v>
      </c>
      <c r="AU216" s="196" t="s">
        <v>88</v>
      </c>
      <c r="AY216" s="14" t="s">
        <v>170</v>
      </c>
      <c r="BE216" s="197">
        <f t="shared" si="24"/>
        <v>0</v>
      </c>
      <c r="BF216" s="197">
        <f t="shared" si="25"/>
        <v>0</v>
      </c>
      <c r="BG216" s="197">
        <f t="shared" si="26"/>
        <v>0</v>
      </c>
      <c r="BH216" s="197">
        <f t="shared" si="27"/>
        <v>0</v>
      </c>
      <c r="BI216" s="197">
        <f t="shared" si="28"/>
        <v>0</v>
      </c>
      <c r="BJ216" s="14" t="s">
        <v>86</v>
      </c>
      <c r="BK216" s="197">
        <f t="shared" si="29"/>
        <v>0</v>
      </c>
      <c r="BL216" s="14" t="s">
        <v>176</v>
      </c>
      <c r="BM216" s="196" t="s">
        <v>1284</v>
      </c>
    </row>
    <row r="217" spans="1:65" s="2" customFormat="1" ht="24.2" customHeight="1">
      <c r="A217" s="31"/>
      <c r="B217" s="32"/>
      <c r="C217" s="184" t="s">
        <v>1285</v>
      </c>
      <c r="D217" s="184" t="s">
        <v>172</v>
      </c>
      <c r="E217" s="185" t="s">
        <v>1032</v>
      </c>
      <c r="F217" s="186" t="s">
        <v>1033</v>
      </c>
      <c r="G217" s="187" t="s">
        <v>207</v>
      </c>
      <c r="H217" s="188">
        <v>1</v>
      </c>
      <c r="I217" s="189"/>
      <c r="J217" s="190">
        <f t="shared" si="20"/>
        <v>0</v>
      </c>
      <c r="K217" s="191"/>
      <c r="L217" s="36"/>
      <c r="M217" s="192" t="s">
        <v>1</v>
      </c>
      <c r="N217" s="193" t="s">
        <v>43</v>
      </c>
      <c r="O217" s="68"/>
      <c r="P217" s="194">
        <f t="shared" si="21"/>
        <v>0</v>
      </c>
      <c r="Q217" s="194">
        <v>0</v>
      </c>
      <c r="R217" s="194">
        <f t="shared" si="22"/>
        <v>0</v>
      </c>
      <c r="S217" s="194">
        <v>0</v>
      </c>
      <c r="T217" s="195">
        <f t="shared" si="2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176</v>
      </c>
      <c r="AT217" s="196" t="s">
        <v>172</v>
      </c>
      <c r="AU217" s="196" t="s">
        <v>88</v>
      </c>
      <c r="AY217" s="14" t="s">
        <v>170</v>
      </c>
      <c r="BE217" s="197">
        <f t="shared" si="24"/>
        <v>0</v>
      </c>
      <c r="BF217" s="197">
        <f t="shared" si="25"/>
        <v>0</v>
      </c>
      <c r="BG217" s="197">
        <f t="shared" si="26"/>
        <v>0</v>
      </c>
      <c r="BH217" s="197">
        <f t="shared" si="27"/>
        <v>0</v>
      </c>
      <c r="BI217" s="197">
        <f t="shared" si="28"/>
        <v>0</v>
      </c>
      <c r="BJ217" s="14" t="s">
        <v>86</v>
      </c>
      <c r="BK217" s="197">
        <f t="shared" si="29"/>
        <v>0</v>
      </c>
      <c r="BL217" s="14" t="s">
        <v>176</v>
      </c>
      <c r="BM217" s="196" t="s">
        <v>1286</v>
      </c>
    </row>
    <row r="218" spans="1:65" s="2" customFormat="1" ht="24.2" customHeight="1">
      <c r="A218" s="31"/>
      <c r="B218" s="32"/>
      <c r="C218" s="184" t="s">
        <v>1287</v>
      </c>
      <c r="D218" s="184" t="s">
        <v>172</v>
      </c>
      <c r="E218" s="185" t="s">
        <v>1288</v>
      </c>
      <c r="F218" s="186" t="s">
        <v>1289</v>
      </c>
      <c r="G218" s="187" t="s">
        <v>207</v>
      </c>
      <c r="H218" s="188">
        <v>6</v>
      </c>
      <c r="I218" s="189"/>
      <c r="J218" s="190">
        <f t="shared" si="20"/>
        <v>0</v>
      </c>
      <c r="K218" s="191"/>
      <c r="L218" s="36"/>
      <c r="M218" s="192" t="s">
        <v>1</v>
      </c>
      <c r="N218" s="193" t="s">
        <v>43</v>
      </c>
      <c r="O218" s="68"/>
      <c r="P218" s="194">
        <f t="shared" si="21"/>
        <v>0</v>
      </c>
      <c r="Q218" s="194">
        <v>0</v>
      </c>
      <c r="R218" s="194">
        <f t="shared" si="22"/>
        <v>0</v>
      </c>
      <c r="S218" s="194">
        <v>0</v>
      </c>
      <c r="T218" s="195">
        <f t="shared" si="2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176</v>
      </c>
      <c r="AT218" s="196" t="s">
        <v>172</v>
      </c>
      <c r="AU218" s="196" t="s">
        <v>88</v>
      </c>
      <c r="AY218" s="14" t="s">
        <v>170</v>
      </c>
      <c r="BE218" s="197">
        <f t="shared" si="24"/>
        <v>0</v>
      </c>
      <c r="BF218" s="197">
        <f t="shared" si="25"/>
        <v>0</v>
      </c>
      <c r="BG218" s="197">
        <f t="shared" si="26"/>
        <v>0</v>
      </c>
      <c r="BH218" s="197">
        <f t="shared" si="27"/>
        <v>0</v>
      </c>
      <c r="BI218" s="197">
        <f t="shared" si="28"/>
        <v>0</v>
      </c>
      <c r="BJ218" s="14" t="s">
        <v>86</v>
      </c>
      <c r="BK218" s="197">
        <f t="shared" si="29"/>
        <v>0</v>
      </c>
      <c r="BL218" s="14" t="s">
        <v>176</v>
      </c>
      <c r="BM218" s="196" t="s">
        <v>1290</v>
      </c>
    </row>
    <row r="219" spans="1:65" s="2" customFormat="1" ht="24.2" customHeight="1">
      <c r="A219" s="31"/>
      <c r="B219" s="32"/>
      <c r="C219" s="184" t="s">
        <v>1291</v>
      </c>
      <c r="D219" s="184" t="s">
        <v>172</v>
      </c>
      <c r="E219" s="185" t="s">
        <v>1035</v>
      </c>
      <c r="F219" s="186" t="s">
        <v>1036</v>
      </c>
      <c r="G219" s="187" t="s">
        <v>207</v>
      </c>
      <c r="H219" s="188">
        <v>6</v>
      </c>
      <c r="I219" s="189"/>
      <c r="J219" s="190">
        <f t="shared" si="20"/>
        <v>0</v>
      </c>
      <c r="K219" s="191"/>
      <c r="L219" s="36"/>
      <c r="M219" s="192" t="s">
        <v>1</v>
      </c>
      <c r="N219" s="193" t="s">
        <v>43</v>
      </c>
      <c r="O219" s="68"/>
      <c r="P219" s="194">
        <f t="shared" si="21"/>
        <v>0</v>
      </c>
      <c r="Q219" s="194">
        <v>0</v>
      </c>
      <c r="R219" s="194">
        <f t="shared" si="22"/>
        <v>0</v>
      </c>
      <c r="S219" s="194">
        <v>0</v>
      </c>
      <c r="T219" s="195">
        <f t="shared" si="2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176</v>
      </c>
      <c r="AT219" s="196" t="s">
        <v>172</v>
      </c>
      <c r="AU219" s="196" t="s">
        <v>88</v>
      </c>
      <c r="AY219" s="14" t="s">
        <v>170</v>
      </c>
      <c r="BE219" s="197">
        <f t="shared" si="24"/>
        <v>0</v>
      </c>
      <c r="BF219" s="197">
        <f t="shared" si="25"/>
        <v>0</v>
      </c>
      <c r="BG219" s="197">
        <f t="shared" si="26"/>
        <v>0</v>
      </c>
      <c r="BH219" s="197">
        <f t="shared" si="27"/>
        <v>0</v>
      </c>
      <c r="BI219" s="197">
        <f t="shared" si="28"/>
        <v>0</v>
      </c>
      <c r="BJ219" s="14" t="s">
        <v>86</v>
      </c>
      <c r="BK219" s="197">
        <f t="shared" si="29"/>
        <v>0</v>
      </c>
      <c r="BL219" s="14" t="s">
        <v>176</v>
      </c>
      <c r="BM219" s="196" t="s">
        <v>1292</v>
      </c>
    </row>
    <row r="220" spans="1:65" s="2" customFormat="1" ht="24.2" customHeight="1">
      <c r="A220" s="31"/>
      <c r="B220" s="32"/>
      <c r="C220" s="184" t="s">
        <v>1293</v>
      </c>
      <c r="D220" s="184" t="s">
        <v>172</v>
      </c>
      <c r="E220" s="185" t="s">
        <v>1294</v>
      </c>
      <c r="F220" s="186" t="s">
        <v>1295</v>
      </c>
      <c r="G220" s="187" t="s">
        <v>207</v>
      </c>
      <c r="H220" s="188">
        <v>4</v>
      </c>
      <c r="I220" s="189"/>
      <c r="J220" s="190">
        <f t="shared" si="20"/>
        <v>0</v>
      </c>
      <c r="K220" s="191"/>
      <c r="L220" s="36"/>
      <c r="M220" s="192" t="s">
        <v>1</v>
      </c>
      <c r="N220" s="193" t="s">
        <v>43</v>
      </c>
      <c r="O220" s="68"/>
      <c r="P220" s="194">
        <f t="shared" si="21"/>
        <v>0</v>
      </c>
      <c r="Q220" s="194">
        <v>0</v>
      </c>
      <c r="R220" s="194">
        <f t="shared" si="22"/>
        <v>0</v>
      </c>
      <c r="S220" s="194">
        <v>0</v>
      </c>
      <c r="T220" s="195">
        <f t="shared" si="2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176</v>
      </c>
      <c r="AT220" s="196" t="s">
        <v>172</v>
      </c>
      <c r="AU220" s="196" t="s">
        <v>88</v>
      </c>
      <c r="AY220" s="14" t="s">
        <v>170</v>
      </c>
      <c r="BE220" s="197">
        <f t="shared" si="24"/>
        <v>0</v>
      </c>
      <c r="BF220" s="197">
        <f t="shared" si="25"/>
        <v>0</v>
      </c>
      <c r="BG220" s="197">
        <f t="shared" si="26"/>
        <v>0</v>
      </c>
      <c r="BH220" s="197">
        <f t="shared" si="27"/>
        <v>0</v>
      </c>
      <c r="BI220" s="197">
        <f t="shared" si="28"/>
        <v>0</v>
      </c>
      <c r="BJ220" s="14" t="s">
        <v>86</v>
      </c>
      <c r="BK220" s="197">
        <f t="shared" si="29"/>
        <v>0</v>
      </c>
      <c r="BL220" s="14" t="s">
        <v>176</v>
      </c>
      <c r="BM220" s="196" t="s">
        <v>1296</v>
      </c>
    </row>
    <row r="221" spans="1:65" s="2" customFormat="1" ht="24.2" customHeight="1">
      <c r="A221" s="31"/>
      <c r="B221" s="32"/>
      <c r="C221" s="184" t="s">
        <v>1297</v>
      </c>
      <c r="D221" s="184" t="s">
        <v>172</v>
      </c>
      <c r="E221" s="185" t="s">
        <v>1298</v>
      </c>
      <c r="F221" s="186" t="s">
        <v>1299</v>
      </c>
      <c r="G221" s="187" t="s">
        <v>207</v>
      </c>
      <c r="H221" s="188">
        <v>2</v>
      </c>
      <c r="I221" s="189"/>
      <c r="J221" s="190">
        <f t="shared" si="20"/>
        <v>0</v>
      </c>
      <c r="K221" s="191"/>
      <c r="L221" s="36"/>
      <c r="M221" s="192" t="s">
        <v>1</v>
      </c>
      <c r="N221" s="193" t="s">
        <v>43</v>
      </c>
      <c r="O221" s="68"/>
      <c r="P221" s="194">
        <f t="shared" si="21"/>
        <v>0</v>
      </c>
      <c r="Q221" s="194">
        <v>0</v>
      </c>
      <c r="R221" s="194">
        <f t="shared" si="22"/>
        <v>0</v>
      </c>
      <c r="S221" s="194">
        <v>0</v>
      </c>
      <c r="T221" s="195">
        <f t="shared" si="2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176</v>
      </c>
      <c r="AT221" s="196" t="s">
        <v>172</v>
      </c>
      <c r="AU221" s="196" t="s">
        <v>88</v>
      </c>
      <c r="AY221" s="14" t="s">
        <v>170</v>
      </c>
      <c r="BE221" s="197">
        <f t="shared" si="24"/>
        <v>0</v>
      </c>
      <c r="BF221" s="197">
        <f t="shared" si="25"/>
        <v>0</v>
      </c>
      <c r="BG221" s="197">
        <f t="shared" si="26"/>
        <v>0</v>
      </c>
      <c r="BH221" s="197">
        <f t="shared" si="27"/>
        <v>0</v>
      </c>
      <c r="BI221" s="197">
        <f t="shared" si="28"/>
        <v>0</v>
      </c>
      <c r="BJ221" s="14" t="s">
        <v>86</v>
      </c>
      <c r="BK221" s="197">
        <f t="shared" si="29"/>
        <v>0</v>
      </c>
      <c r="BL221" s="14" t="s">
        <v>176</v>
      </c>
      <c r="BM221" s="196" t="s">
        <v>1300</v>
      </c>
    </row>
    <row r="222" spans="1:65" s="2" customFormat="1" ht="14.45" customHeight="1">
      <c r="A222" s="31"/>
      <c r="B222" s="32"/>
      <c r="C222" s="184" t="s">
        <v>1301</v>
      </c>
      <c r="D222" s="184" t="s">
        <v>172</v>
      </c>
      <c r="E222" s="185" t="s">
        <v>1302</v>
      </c>
      <c r="F222" s="186" t="s">
        <v>1030</v>
      </c>
      <c r="G222" s="187" t="s">
        <v>207</v>
      </c>
      <c r="H222" s="188">
        <v>20</v>
      </c>
      <c r="I222" s="189"/>
      <c r="J222" s="190">
        <f t="shared" ref="J222:J253" si="30">ROUND(I222*H222,2)</f>
        <v>0</v>
      </c>
      <c r="K222" s="191"/>
      <c r="L222" s="36"/>
      <c r="M222" s="192" t="s">
        <v>1</v>
      </c>
      <c r="N222" s="193" t="s">
        <v>43</v>
      </c>
      <c r="O222" s="68"/>
      <c r="P222" s="194">
        <f t="shared" ref="P222:P253" si="31">O222*H222</f>
        <v>0</v>
      </c>
      <c r="Q222" s="194">
        <v>0</v>
      </c>
      <c r="R222" s="194">
        <f t="shared" ref="R222:R253" si="32">Q222*H222</f>
        <v>0</v>
      </c>
      <c r="S222" s="194">
        <v>0</v>
      </c>
      <c r="T222" s="195">
        <f t="shared" ref="T222:T253" si="33"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176</v>
      </c>
      <c r="AT222" s="196" t="s">
        <v>172</v>
      </c>
      <c r="AU222" s="196" t="s">
        <v>88</v>
      </c>
      <c r="AY222" s="14" t="s">
        <v>170</v>
      </c>
      <c r="BE222" s="197">
        <f t="shared" ref="BE222:BE234" si="34">IF(N222="základní",J222,0)</f>
        <v>0</v>
      </c>
      <c r="BF222" s="197">
        <f t="shared" ref="BF222:BF234" si="35">IF(N222="snížená",J222,0)</f>
        <v>0</v>
      </c>
      <c r="BG222" s="197">
        <f t="shared" ref="BG222:BG234" si="36">IF(N222="zákl. přenesená",J222,0)</f>
        <v>0</v>
      </c>
      <c r="BH222" s="197">
        <f t="shared" ref="BH222:BH234" si="37">IF(N222="sníž. přenesená",J222,0)</f>
        <v>0</v>
      </c>
      <c r="BI222" s="197">
        <f t="shared" ref="BI222:BI234" si="38">IF(N222="nulová",J222,0)</f>
        <v>0</v>
      </c>
      <c r="BJ222" s="14" t="s">
        <v>86</v>
      </c>
      <c r="BK222" s="197">
        <f t="shared" ref="BK222:BK234" si="39">ROUND(I222*H222,2)</f>
        <v>0</v>
      </c>
      <c r="BL222" s="14" t="s">
        <v>176</v>
      </c>
      <c r="BM222" s="196" t="s">
        <v>1303</v>
      </c>
    </row>
    <row r="223" spans="1:65" s="2" customFormat="1" ht="24.2" customHeight="1">
      <c r="A223" s="31"/>
      <c r="B223" s="32"/>
      <c r="C223" s="184" t="s">
        <v>1304</v>
      </c>
      <c r="D223" s="184" t="s">
        <v>172</v>
      </c>
      <c r="E223" s="185" t="s">
        <v>1038</v>
      </c>
      <c r="F223" s="186" t="s">
        <v>1039</v>
      </c>
      <c r="G223" s="187" t="s">
        <v>207</v>
      </c>
      <c r="H223" s="188">
        <v>1</v>
      </c>
      <c r="I223" s="189"/>
      <c r="J223" s="190">
        <f t="shared" si="30"/>
        <v>0</v>
      </c>
      <c r="K223" s="191"/>
      <c r="L223" s="36"/>
      <c r="M223" s="192" t="s">
        <v>1</v>
      </c>
      <c r="N223" s="193" t="s">
        <v>43</v>
      </c>
      <c r="O223" s="68"/>
      <c r="P223" s="194">
        <f t="shared" si="31"/>
        <v>0</v>
      </c>
      <c r="Q223" s="194">
        <v>0</v>
      </c>
      <c r="R223" s="194">
        <f t="shared" si="32"/>
        <v>0</v>
      </c>
      <c r="S223" s="194">
        <v>0</v>
      </c>
      <c r="T223" s="195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176</v>
      </c>
      <c r="AT223" s="196" t="s">
        <v>172</v>
      </c>
      <c r="AU223" s="196" t="s">
        <v>88</v>
      </c>
      <c r="AY223" s="14" t="s">
        <v>170</v>
      </c>
      <c r="BE223" s="197">
        <f t="shared" si="34"/>
        <v>0</v>
      </c>
      <c r="BF223" s="197">
        <f t="shared" si="35"/>
        <v>0</v>
      </c>
      <c r="BG223" s="197">
        <f t="shared" si="36"/>
        <v>0</v>
      </c>
      <c r="BH223" s="197">
        <f t="shared" si="37"/>
        <v>0</v>
      </c>
      <c r="BI223" s="197">
        <f t="shared" si="38"/>
        <v>0</v>
      </c>
      <c r="BJ223" s="14" t="s">
        <v>86</v>
      </c>
      <c r="BK223" s="197">
        <f t="shared" si="39"/>
        <v>0</v>
      </c>
      <c r="BL223" s="14" t="s">
        <v>176</v>
      </c>
      <c r="BM223" s="196" t="s">
        <v>1305</v>
      </c>
    </row>
    <row r="224" spans="1:65" s="2" customFormat="1" ht="24.2" customHeight="1">
      <c r="A224" s="31"/>
      <c r="B224" s="32"/>
      <c r="C224" s="184" t="s">
        <v>1306</v>
      </c>
      <c r="D224" s="184" t="s">
        <v>172</v>
      </c>
      <c r="E224" s="185" t="s">
        <v>1307</v>
      </c>
      <c r="F224" s="186" t="s">
        <v>1308</v>
      </c>
      <c r="G224" s="187" t="s">
        <v>207</v>
      </c>
      <c r="H224" s="188">
        <v>4</v>
      </c>
      <c r="I224" s="189"/>
      <c r="J224" s="190">
        <f t="shared" si="30"/>
        <v>0</v>
      </c>
      <c r="K224" s="191"/>
      <c r="L224" s="36"/>
      <c r="M224" s="192" t="s">
        <v>1</v>
      </c>
      <c r="N224" s="193" t="s">
        <v>43</v>
      </c>
      <c r="O224" s="68"/>
      <c r="P224" s="194">
        <f t="shared" si="31"/>
        <v>0</v>
      </c>
      <c r="Q224" s="194">
        <v>0</v>
      </c>
      <c r="R224" s="194">
        <f t="shared" si="32"/>
        <v>0</v>
      </c>
      <c r="S224" s="194">
        <v>0</v>
      </c>
      <c r="T224" s="195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176</v>
      </c>
      <c r="AT224" s="196" t="s">
        <v>172</v>
      </c>
      <c r="AU224" s="196" t="s">
        <v>88</v>
      </c>
      <c r="AY224" s="14" t="s">
        <v>170</v>
      </c>
      <c r="BE224" s="197">
        <f t="shared" si="34"/>
        <v>0</v>
      </c>
      <c r="BF224" s="197">
        <f t="shared" si="35"/>
        <v>0</v>
      </c>
      <c r="BG224" s="197">
        <f t="shared" si="36"/>
        <v>0</v>
      </c>
      <c r="BH224" s="197">
        <f t="shared" si="37"/>
        <v>0</v>
      </c>
      <c r="BI224" s="197">
        <f t="shared" si="38"/>
        <v>0</v>
      </c>
      <c r="BJ224" s="14" t="s">
        <v>86</v>
      </c>
      <c r="BK224" s="197">
        <f t="shared" si="39"/>
        <v>0</v>
      </c>
      <c r="BL224" s="14" t="s">
        <v>176</v>
      </c>
      <c r="BM224" s="196" t="s">
        <v>1309</v>
      </c>
    </row>
    <row r="225" spans="1:65" s="2" customFormat="1" ht="24.2" customHeight="1">
      <c r="A225" s="31"/>
      <c r="B225" s="32"/>
      <c r="C225" s="184" t="s">
        <v>1310</v>
      </c>
      <c r="D225" s="184" t="s">
        <v>172</v>
      </c>
      <c r="E225" s="185" t="s">
        <v>1311</v>
      </c>
      <c r="F225" s="186" t="s">
        <v>1312</v>
      </c>
      <c r="G225" s="187" t="s">
        <v>207</v>
      </c>
      <c r="H225" s="188">
        <v>2</v>
      </c>
      <c r="I225" s="189"/>
      <c r="J225" s="190">
        <f t="shared" si="30"/>
        <v>0</v>
      </c>
      <c r="K225" s="191"/>
      <c r="L225" s="36"/>
      <c r="M225" s="192" t="s">
        <v>1</v>
      </c>
      <c r="N225" s="193" t="s">
        <v>43</v>
      </c>
      <c r="O225" s="68"/>
      <c r="P225" s="194">
        <f t="shared" si="31"/>
        <v>0</v>
      </c>
      <c r="Q225" s="194">
        <v>0</v>
      </c>
      <c r="R225" s="194">
        <f t="shared" si="32"/>
        <v>0</v>
      </c>
      <c r="S225" s="194">
        <v>0</v>
      </c>
      <c r="T225" s="195">
        <f t="shared" si="3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176</v>
      </c>
      <c r="AT225" s="196" t="s">
        <v>172</v>
      </c>
      <c r="AU225" s="196" t="s">
        <v>88</v>
      </c>
      <c r="AY225" s="14" t="s">
        <v>170</v>
      </c>
      <c r="BE225" s="197">
        <f t="shared" si="34"/>
        <v>0</v>
      </c>
      <c r="BF225" s="197">
        <f t="shared" si="35"/>
        <v>0</v>
      </c>
      <c r="BG225" s="197">
        <f t="shared" si="36"/>
        <v>0</v>
      </c>
      <c r="BH225" s="197">
        <f t="shared" si="37"/>
        <v>0</v>
      </c>
      <c r="BI225" s="197">
        <f t="shared" si="38"/>
        <v>0</v>
      </c>
      <c r="BJ225" s="14" t="s">
        <v>86</v>
      </c>
      <c r="BK225" s="197">
        <f t="shared" si="39"/>
        <v>0</v>
      </c>
      <c r="BL225" s="14" t="s">
        <v>176</v>
      </c>
      <c r="BM225" s="196" t="s">
        <v>1313</v>
      </c>
    </row>
    <row r="226" spans="1:65" s="2" customFormat="1" ht="24.2" customHeight="1">
      <c r="A226" s="31"/>
      <c r="B226" s="32"/>
      <c r="C226" s="184" t="s">
        <v>1314</v>
      </c>
      <c r="D226" s="184" t="s">
        <v>172</v>
      </c>
      <c r="E226" s="185" t="s">
        <v>1315</v>
      </c>
      <c r="F226" s="186" t="s">
        <v>1316</v>
      </c>
      <c r="G226" s="187" t="s">
        <v>196</v>
      </c>
      <c r="H226" s="188">
        <v>165</v>
      </c>
      <c r="I226" s="189"/>
      <c r="J226" s="190">
        <f t="shared" si="30"/>
        <v>0</v>
      </c>
      <c r="K226" s="191"/>
      <c r="L226" s="36"/>
      <c r="M226" s="192" t="s">
        <v>1</v>
      </c>
      <c r="N226" s="193" t="s">
        <v>43</v>
      </c>
      <c r="O226" s="68"/>
      <c r="P226" s="194">
        <f t="shared" si="31"/>
        <v>0</v>
      </c>
      <c r="Q226" s="194">
        <v>0</v>
      </c>
      <c r="R226" s="194">
        <f t="shared" si="32"/>
        <v>0</v>
      </c>
      <c r="S226" s="194">
        <v>0</v>
      </c>
      <c r="T226" s="195">
        <f t="shared" si="3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176</v>
      </c>
      <c r="AT226" s="196" t="s">
        <v>172</v>
      </c>
      <c r="AU226" s="196" t="s">
        <v>88</v>
      </c>
      <c r="AY226" s="14" t="s">
        <v>170</v>
      </c>
      <c r="BE226" s="197">
        <f t="shared" si="34"/>
        <v>0</v>
      </c>
      <c r="BF226" s="197">
        <f t="shared" si="35"/>
        <v>0</v>
      </c>
      <c r="BG226" s="197">
        <f t="shared" si="36"/>
        <v>0</v>
      </c>
      <c r="BH226" s="197">
        <f t="shared" si="37"/>
        <v>0</v>
      </c>
      <c r="BI226" s="197">
        <f t="shared" si="38"/>
        <v>0</v>
      </c>
      <c r="BJ226" s="14" t="s">
        <v>86</v>
      </c>
      <c r="BK226" s="197">
        <f t="shared" si="39"/>
        <v>0</v>
      </c>
      <c r="BL226" s="14" t="s">
        <v>176</v>
      </c>
      <c r="BM226" s="196" t="s">
        <v>1317</v>
      </c>
    </row>
    <row r="227" spans="1:65" s="2" customFormat="1" ht="14.45" customHeight="1">
      <c r="A227" s="31"/>
      <c r="B227" s="32"/>
      <c r="C227" s="198" t="s">
        <v>1318</v>
      </c>
      <c r="D227" s="198" t="s">
        <v>210</v>
      </c>
      <c r="E227" s="199" t="s">
        <v>1319</v>
      </c>
      <c r="F227" s="200" t="s">
        <v>1320</v>
      </c>
      <c r="G227" s="201" t="s">
        <v>191</v>
      </c>
      <c r="H227" s="202">
        <v>22.15</v>
      </c>
      <c r="I227" s="203"/>
      <c r="J227" s="204">
        <f t="shared" si="30"/>
        <v>0</v>
      </c>
      <c r="K227" s="205"/>
      <c r="L227" s="206"/>
      <c r="M227" s="207" t="s">
        <v>1</v>
      </c>
      <c r="N227" s="208" t="s">
        <v>43</v>
      </c>
      <c r="O227" s="68"/>
      <c r="P227" s="194">
        <f t="shared" si="31"/>
        <v>0</v>
      </c>
      <c r="Q227" s="194">
        <v>1</v>
      </c>
      <c r="R227" s="194">
        <f t="shared" si="32"/>
        <v>22.15</v>
      </c>
      <c r="S227" s="194">
        <v>0</v>
      </c>
      <c r="T227" s="195">
        <f t="shared" si="3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204</v>
      </c>
      <c r="AT227" s="196" t="s">
        <v>210</v>
      </c>
      <c r="AU227" s="196" t="s">
        <v>88</v>
      </c>
      <c r="AY227" s="14" t="s">
        <v>170</v>
      </c>
      <c r="BE227" s="197">
        <f t="shared" si="34"/>
        <v>0</v>
      </c>
      <c r="BF227" s="197">
        <f t="shared" si="35"/>
        <v>0</v>
      </c>
      <c r="BG227" s="197">
        <f t="shared" si="36"/>
        <v>0</v>
      </c>
      <c r="BH227" s="197">
        <f t="shared" si="37"/>
        <v>0</v>
      </c>
      <c r="BI227" s="197">
        <f t="shared" si="38"/>
        <v>0</v>
      </c>
      <c r="BJ227" s="14" t="s">
        <v>86</v>
      </c>
      <c r="BK227" s="197">
        <f t="shared" si="39"/>
        <v>0</v>
      </c>
      <c r="BL227" s="14" t="s">
        <v>176</v>
      </c>
      <c r="BM227" s="196" t="s">
        <v>1321</v>
      </c>
    </row>
    <row r="228" spans="1:65" s="2" customFormat="1" ht="14.45" customHeight="1">
      <c r="A228" s="31"/>
      <c r="B228" s="32"/>
      <c r="C228" s="184" t="s">
        <v>1322</v>
      </c>
      <c r="D228" s="184" t="s">
        <v>172</v>
      </c>
      <c r="E228" s="185" t="s">
        <v>1041</v>
      </c>
      <c r="F228" s="186" t="s">
        <v>1042</v>
      </c>
      <c r="G228" s="187" t="s">
        <v>196</v>
      </c>
      <c r="H228" s="188">
        <v>470</v>
      </c>
      <c r="I228" s="189"/>
      <c r="J228" s="190">
        <f t="shared" si="30"/>
        <v>0</v>
      </c>
      <c r="K228" s="191"/>
      <c r="L228" s="36"/>
      <c r="M228" s="192" t="s">
        <v>1</v>
      </c>
      <c r="N228" s="193" t="s">
        <v>43</v>
      </c>
      <c r="O228" s="68"/>
      <c r="P228" s="194">
        <f t="shared" si="31"/>
        <v>0</v>
      </c>
      <c r="Q228" s="194">
        <v>0</v>
      </c>
      <c r="R228" s="194">
        <f t="shared" si="32"/>
        <v>0</v>
      </c>
      <c r="S228" s="194">
        <v>0</v>
      </c>
      <c r="T228" s="195">
        <f t="shared" si="3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176</v>
      </c>
      <c r="AT228" s="196" t="s">
        <v>172</v>
      </c>
      <c r="AU228" s="196" t="s">
        <v>88</v>
      </c>
      <c r="AY228" s="14" t="s">
        <v>170</v>
      </c>
      <c r="BE228" s="197">
        <f t="shared" si="34"/>
        <v>0</v>
      </c>
      <c r="BF228" s="197">
        <f t="shared" si="35"/>
        <v>0</v>
      </c>
      <c r="BG228" s="197">
        <f t="shared" si="36"/>
        <v>0</v>
      </c>
      <c r="BH228" s="197">
        <f t="shared" si="37"/>
        <v>0</v>
      </c>
      <c r="BI228" s="197">
        <f t="shared" si="38"/>
        <v>0</v>
      </c>
      <c r="BJ228" s="14" t="s">
        <v>86</v>
      </c>
      <c r="BK228" s="197">
        <f t="shared" si="39"/>
        <v>0</v>
      </c>
      <c r="BL228" s="14" t="s">
        <v>176</v>
      </c>
      <c r="BM228" s="196" t="s">
        <v>1323</v>
      </c>
    </row>
    <row r="229" spans="1:65" s="2" customFormat="1" ht="14.45" customHeight="1">
      <c r="A229" s="31"/>
      <c r="B229" s="32"/>
      <c r="C229" s="198" t="s">
        <v>1324</v>
      </c>
      <c r="D229" s="198" t="s">
        <v>210</v>
      </c>
      <c r="E229" s="199" t="s">
        <v>1044</v>
      </c>
      <c r="F229" s="200" t="s">
        <v>1045</v>
      </c>
      <c r="G229" s="201" t="s">
        <v>196</v>
      </c>
      <c r="H229" s="202">
        <v>658</v>
      </c>
      <c r="I229" s="203"/>
      <c r="J229" s="204">
        <f t="shared" si="30"/>
        <v>0</v>
      </c>
      <c r="K229" s="205"/>
      <c r="L229" s="206"/>
      <c r="M229" s="207" t="s">
        <v>1</v>
      </c>
      <c r="N229" s="208" t="s">
        <v>43</v>
      </c>
      <c r="O229" s="68"/>
      <c r="P229" s="194">
        <f t="shared" si="31"/>
        <v>0</v>
      </c>
      <c r="Q229" s="194">
        <v>2.9999999999999997E-4</v>
      </c>
      <c r="R229" s="194">
        <f t="shared" si="32"/>
        <v>0.19739999999999999</v>
      </c>
      <c r="S229" s="194">
        <v>0</v>
      </c>
      <c r="T229" s="195">
        <f t="shared" si="3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204</v>
      </c>
      <c r="AT229" s="196" t="s">
        <v>210</v>
      </c>
      <c r="AU229" s="196" t="s">
        <v>88</v>
      </c>
      <c r="AY229" s="14" t="s">
        <v>170</v>
      </c>
      <c r="BE229" s="197">
        <f t="shared" si="34"/>
        <v>0</v>
      </c>
      <c r="BF229" s="197">
        <f t="shared" si="35"/>
        <v>0</v>
      </c>
      <c r="BG229" s="197">
        <f t="shared" si="36"/>
        <v>0</v>
      </c>
      <c r="BH229" s="197">
        <f t="shared" si="37"/>
        <v>0</v>
      </c>
      <c r="BI229" s="197">
        <f t="shared" si="38"/>
        <v>0</v>
      </c>
      <c r="BJ229" s="14" t="s">
        <v>86</v>
      </c>
      <c r="BK229" s="197">
        <f t="shared" si="39"/>
        <v>0</v>
      </c>
      <c r="BL229" s="14" t="s">
        <v>176</v>
      </c>
      <c r="BM229" s="196" t="s">
        <v>1325</v>
      </c>
    </row>
    <row r="230" spans="1:65" s="2" customFormat="1" ht="24.2" customHeight="1">
      <c r="A230" s="31"/>
      <c r="B230" s="32"/>
      <c r="C230" s="184" t="s">
        <v>1326</v>
      </c>
      <c r="D230" s="184" t="s">
        <v>172</v>
      </c>
      <c r="E230" s="185" t="s">
        <v>1047</v>
      </c>
      <c r="F230" s="186" t="s">
        <v>1048</v>
      </c>
      <c r="G230" s="187" t="s">
        <v>196</v>
      </c>
      <c r="H230" s="188">
        <v>489</v>
      </c>
      <c r="I230" s="189"/>
      <c r="J230" s="190">
        <f t="shared" si="30"/>
        <v>0</v>
      </c>
      <c r="K230" s="191"/>
      <c r="L230" s="36"/>
      <c r="M230" s="192" t="s">
        <v>1</v>
      </c>
      <c r="N230" s="193" t="s">
        <v>43</v>
      </c>
      <c r="O230" s="68"/>
      <c r="P230" s="194">
        <f t="shared" si="31"/>
        <v>0</v>
      </c>
      <c r="Q230" s="194">
        <v>0</v>
      </c>
      <c r="R230" s="194">
        <f t="shared" si="32"/>
        <v>0</v>
      </c>
      <c r="S230" s="194">
        <v>0</v>
      </c>
      <c r="T230" s="195">
        <f t="shared" si="3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176</v>
      </c>
      <c r="AT230" s="196" t="s">
        <v>172</v>
      </c>
      <c r="AU230" s="196" t="s">
        <v>88</v>
      </c>
      <c r="AY230" s="14" t="s">
        <v>170</v>
      </c>
      <c r="BE230" s="197">
        <f t="shared" si="34"/>
        <v>0</v>
      </c>
      <c r="BF230" s="197">
        <f t="shared" si="35"/>
        <v>0</v>
      </c>
      <c r="BG230" s="197">
        <f t="shared" si="36"/>
        <v>0</v>
      </c>
      <c r="BH230" s="197">
        <f t="shared" si="37"/>
        <v>0</v>
      </c>
      <c r="BI230" s="197">
        <f t="shared" si="38"/>
        <v>0</v>
      </c>
      <c r="BJ230" s="14" t="s">
        <v>86</v>
      </c>
      <c r="BK230" s="197">
        <f t="shared" si="39"/>
        <v>0</v>
      </c>
      <c r="BL230" s="14" t="s">
        <v>176</v>
      </c>
      <c r="BM230" s="196" t="s">
        <v>1327</v>
      </c>
    </row>
    <row r="231" spans="1:65" s="2" customFormat="1" ht="14.45" customHeight="1">
      <c r="A231" s="31"/>
      <c r="B231" s="32"/>
      <c r="C231" s="198" t="s">
        <v>1328</v>
      </c>
      <c r="D231" s="198" t="s">
        <v>210</v>
      </c>
      <c r="E231" s="199" t="s">
        <v>1050</v>
      </c>
      <c r="F231" s="200" t="s">
        <v>1051</v>
      </c>
      <c r="G231" s="201" t="s">
        <v>175</v>
      </c>
      <c r="H231" s="202">
        <v>48.9</v>
      </c>
      <c r="I231" s="203"/>
      <c r="J231" s="204">
        <f t="shared" si="30"/>
        <v>0</v>
      </c>
      <c r="K231" s="205"/>
      <c r="L231" s="206"/>
      <c r="M231" s="207" t="s">
        <v>1</v>
      </c>
      <c r="N231" s="208" t="s">
        <v>43</v>
      </c>
      <c r="O231" s="68"/>
      <c r="P231" s="194">
        <f t="shared" si="31"/>
        <v>0</v>
      </c>
      <c r="Q231" s="194">
        <v>0.2</v>
      </c>
      <c r="R231" s="194">
        <f t="shared" si="32"/>
        <v>9.7800000000000011</v>
      </c>
      <c r="S231" s="194">
        <v>0</v>
      </c>
      <c r="T231" s="195">
        <f t="shared" si="3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204</v>
      </c>
      <c r="AT231" s="196" t="s">
        <v>210</v>
      </c>
      <c r="AU231" s="196" t="s">
        <v>88</v>
      </c>
      <c r="AY231" s="14" t="s">
        <v>170</v>
      </c>
      <c r="BE231" s="197">
        <f t="shared" si="34"/>
        <v>0</v>
      </c>
      <c r="BF231" s="197">
        <f t="shared" si="35"/>
        <v>0</v>
      </c>
      <c r="BG231" s="197">
        <f t="shared" si="36"/>
        <v>0</v>
      </c>
      <c r="BH231" s="197">
        <f t="shared" si="37"/>
        <v>0</v>
      </c>
      <c r="BI231" s="197">
        <f t="shared" si="38"/>
        <v>0</v>
      </c>
      <c r="BJ231" s="14" t="s">
        <v>86</v>
      </c>
      <c r="BK231" s="197">
        <f t="shared" si="39"/>
        <v>0</v>
      </c>
      <c r="BL231" s="14" t="s">
        <v>176</v>
      </c>
      <c r="BM231" s="196" t="s">
        <v>1329</v>
      </c>
    </row>
    <row r="232" spans="1:65" s="2" customFormat="1" ht="14.45" customHeight="1">
      <c r="A232" s="31"/>
      <c r="B232" s="32"/>
      <c r="C232" s="184" t="s">
        <v>1330</v>
      </c>
      <c r="D232" s="184" t="s">
        <v>172</v>
      </c>
      <c r="E232" s="185" t="s">
        <v>1053</v>
      </c>
      <c r="F232" s="186" t="s">
        <v>1054</v>
      </c>
      <c r="G232" s="187" t="s">
        <v>175</v>
      </c>
      <c r="H232" s="188">
        <v>26.1</v>
      </c>
      <c r="I232" s="189"/>
      <c r="J232" s="190">
        <f t="shared" si="30"/>
        <v>0</v>
      </c>
      <c r="K232" s="191"/>
      <c r="L232" s="36"/>
      <c r="M232" s="192" t="s">
        <v>1</v>
      </c>
      <c r="N232" s="193" t="s">
        <v>43</v>
      </c>
      <c r="O232" s="68"/>
      <c r="P232" s="194">
        <f t="shared" si="31"/>
        <v>0</v>
      </c>
      <c r="Q232" s="194">
        <v>0</v>
      </c>
      <c r="R232" s="194">
        <f t="shared" si="32"/>
        <v>0</v>
      </c>
      <c r="S232" s="194">
        <v>0</v>
      </c>
      <c r="T232" s="195">
        <f t="shared" si="3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176</v>
      </c>
      <c r="AT232" s="196" t="s">
        <v>172</v>
      </c>
      <c r="AU232" s="196" t="s">
        <v>88</v>
      </c>
      <c r="AY232" s="14" t="s">
        <v>170</v>
      </c>
      <c r="BE232" s="197">
        <f t="shared" si="34"/>
        <v>0</v>
      </c>
      <c r="BF232" s="197">
        <f t="shared" si="35"/>
        <v>0</v>
      </c>
      <c r="BG232" s="197">
        <f t="shared" si="36"/>
        <v>0</v>
      </c>
      <c r="BH232" s="197">
        <f t="shared" si="37"/>
        <v>0</v>
      </c>
      <c r="BI232" s="197">
        <f t="shared" si="38"/>
        <v>0</v>
      </c>
      <c r="BJ232" s="14" t="s">
        <v>86</v>
      </c>
      <c r="BK232" s="197">
        <f t="shared" si="39"/>
        <v>0</v>
      </c>
      <c r="BL232" s="14" t="s">
        <v>176</v>
      </c>
      <c r="BM232" s="196" t="s">
        <v>1331</v>
      </c>
    </row>
    <row r="233" spans="1:65" s="2" customFormat="1" ht="24.2" customHeight="1">
      <c r="A233" s="31"/>
      <c r="B233" s="32"/>
      <c r="C233" s="184" t="s">
        <v>1332</v>
      </c>
      <c r="D233" s="184" t="s">
        <v>172</v>
      </c>
      <c r="E233" s="185" t="s">
        <v>1333</v>
      </c>
      <c r="F233" s="186" t="s">
        <v>1334</v>
      </c>
      <c r="G233" s="187" t="s">
        <v>260</v>
      </c>
      <c r="H233" s="188">
        <v>6</v>
      </c>
      <c r="I233" s="189"/>
      <c r="J233" s="190">
        <f t="shared" si="30"/>
        <v>0</v>
      </c>
      <c r="K233" s="191"/>
      <c r="L233" s="36"/>
      <c r="M233" s="192" t="s">
        <v>1</v>
      </c>
      <c r="N233" s="193" t="s">
        <v>43</v>
      </c>
      <c r="O233" s="68"/>
      <c r="P233" s="194">
        <f t="shared" si="31"/>
        <v>0</v>
      </c>
      <c r="Q233" s="194">
        <v>0</v>
      </c>
      <c r="R233" s="194">
        <f t="shared" si="32"/>
        <v>0</v>
      </c>
      <c r="S233" s="194">
        <v>0</v>
      </c>
      <c r="T233" s="195">
        <f t="shared" si="3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176</v>
      </c>
      <c r="AT233" s="196" t="s">
        <v>172</v>
      </c>
      <c r="AU233" s="196" t="s">
        <v>88</v>
      </c>
      <c r="AY233" s="14" t="s">
        <v>170</v>
      </c>
      <c r="BE233" s="197">
        <f t="shared" si="34"/>
        <v>0</v>
      </c>
      <c r="BF233" s="197">
        <f t="shared" si="35"/>
        <v>0</v>
      </c>
      <c r="BG233" s="197">
        <f t="shared" si="36"/>
        <v>0</v>
      </c>
      <c r="BH233" s="197">
        <f t="shared" si="37"/>
        <v>0</v>
      </c>
      <c r="BI233" s="197">
        <f t="shared" si="38"/>
        <v>0</v>
      </c>
      <c r="BJ233" s="14" t="s">
        <v>86</v>
      </c>
      <c r="BK233" s="197">
        <f t="shared" si="39"/>
        <v>0</v>
      </c>
      <c r="BL233" s="14" t="s">
        <v>176</v>
      </c>
      <c r="BM233" s="196" t="s">
        <v>1335</v>
      </c>
    </row>
    <row r="234" spans="1:65" s="2" customFormat="1" ht="14.45" customHeight="1">
      <c r="A234" s="31"/>
      <c r="B234" s="32"/>
      <c r="C234" s="184" t="s">
        <v>1336</v>
      </c>
      <c r="D234" s="184" t="s">
        <v>172</v>
      </c>
      <c r="E234" s="185" t="s">
        <v>1337</v>
      </c>
      <c r="F234" s="186" t="s">
        <v>1338</v>
      </c>
      <c r="G234" s="187" t="s">
        <v>260</v>
      </c>
      <c r="H234" s="188">
        <v>1</v>
      </c>
      <c r="I234" s="189"/>
      <c r="J234" s="190">
        <f t="shared" si="30"/>
        <v>0</v>
      </c>
      <c r="K234" s="191"/>
      <c r="L234" s="36"/>
      <c r="M234" s="192" t="s">
        <v>1</v>
      </c>
      <c r="N234" s="193" t="s">
        <v>43</v>
      </c>
      <c r="O234" s="68"/>
      <c r="P234" s="194">
        <f t="shared" si="31"/>
        <v>0</v>
      </c>
      <c r="Q234" s="194">
        <v>0</v>
      </c>
      <c r="R234" s="194">
        <f t="shared" si="32"/>
        <v>0</v>
      </c>
      <c r="S234" s="194">
        <v>0</v>
      </c>
      <c r="T234" s="195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176</v>
      </c>
      <c r="AT234" s="196" t="s">
        <v>172</v>
      </c>
      <c r="AU234" s="196" t="s">
        <v>88</v>
      </c>
      <c r="AY234" s="14" t="s">
        <v>170</v>
      </c>
      <c r="BE234" s="197">
        <f t="shared" si="34"/>
        <v>0</v>
      </c>
      <c r="BF234" s="197">
        <f t="shared" si="35"/>
        <v>0</v>
      </c>
      <c r="BG234" s="197">
        <f t="shared" si="36"/>
        <v>0</v>
      </c>
      <c r="BH234" s="197">
        <f t="shared" si="37"/>
        <v>0</v>
      </c>
      <c r="BI234" s="197">
        <f t="shared" si="38"/>
        <v>0</v>
      </c>
      <c r="BJ234" s="14" t="s">
        <v>86</v>
      </c>
      <c r="BK234" s="197">
        <f t="shared" si="39"/>
        <v>0</v>
      </c>
      <c r="BL234" s="14" t="s">
        <v>176</v>
      </c>
      <c r="BM234" s="196" t="s">
        <v>1339</v>
      </c>
    </row>
    <row r="235" spans="1:65" s="12" customFormat="1" ht="22.9" customHeight="1">
      <c r="B235" s="168"/>
      <c r="C235" s="169"/>
      <c r="D235" s="170" t="s">
        <v>77</v>
      </c>
      <c r="E235" s="182" t="s">
        <v>181</v>
      </c>
      <c r="F235" s="182" t="s">
        <v>203</v>
      </c>
      <c r="G235" s="169"/>
      <c r="H235" s="169"/>
      <c r="I235" s="172"/>
      <c r="J235" s="183">
        <f>BK235</f>
        <v>0</v>
      </c>
      <c r="K235" s="169"/>
      <c r="L235" s="174"/>
      <c r="M235" s="175"/>
      <c r="N235" s="176"/>
      <c r="O235" s="176"/>
      <c r="P235" s="177">
        <f>P236</f>
        <v>0</v>
      </c>
      <c r="Q235" s="176"/>
      <c r="R235" s="177">
        <f>R236</f>
        <v>0</v>
      </c>
      <c r="S235" s="176"/>
      <c r="T235" s="178">
        <f>T236</f>
        <v>0</v>
      </c>
      <c r="AR235" s="179" t="s">
        <v>86</v>
      </c>
      <c r="AT235" s="180" t="s">
        <v>77</v>
      </c>
      <c r="AU235" s="180" t="s">
        <v>86</v>
      </c>
      <c r="AY235" s="179" t="s">
        <v>170</v>
      </c>
      <c r="BK235" s="181">
        <f>BK236</f>
        <v>0</v>
      </c>
    </row>
    <row r="236" spans="1:65" s="2" customFormat="1" ht="24.2" customHeight="1">
      <c r="A236" s="31"/>
      <c r="B236" s="32"/>
      <c r="C236" s="184" t="s">
        <v>1340</v>
      </c>
      <c r="D236" s="184" t="s">
        <v>172</v>
      </c>
      <c r="E236" s="185" t="s">
        <v>220</v>
      </c>
      <c r="F236" s="186" t="s">
        <v>221</v>
      </c>
      <c r="G236" s="187" t="s">
        <v>222</v>
      </c>
      <c r="H236" s="188">
        <v>10</v>
      </c>
      <c r="I236" s="189"/>
      <c r="J236" s="190">
        <f>ROUND(I236*H236,2)</f>
        <v>0</v>
      </c>
      <c r="K236" s="191"/>
      <c r="L236" s="36"/>
      <c r="M236" s="192" t="s">
        <v>1</v>
      </c>
      <c r="N236" s="193" t="s">
        <v>43</v>
      </c>
      <c r="O236" s="68"/>
      <c r="P236" s="194">
        <f>O236*H236</f>
        <v>0</v>
      </c>
      <c r="Q236" s="194">
        <v>0</v>
      </c>
      <c r="R236" s="194">
        <f>Q236*H236</f>
        <v>0</v>
      </c>
      <c r="S236" s="194">
        <v>0</v>
      </c>
      <c r="T236" s="195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176</v>
      </c>
      <c r="AT236" s="196" t="s">
        <v>172</v>
      </c>
      <c r="AU236" s="196" t="s">
        <v>88</v>
      </c>
      <c r="AY236" s="14" t="s">
        <v>170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4" t="s">
        <v>86</v>
      </c>
      <c r="BK236" s="197">
        <f>ROUND(I236*H236,2)</f>
        <v>0</v>
      </c>
      <c r="BL236" s="14" t="s">
        <v>176</v>
      </c>
      <c r="BM236" s="196" t="s">
        <v>1341</v>
      </c>
    </row>
    <row r="237" spans="1:65" s="12" customFormat="1" ht="22.9" customHeight="1">
      <c r="B237" s="168"/>
      <c r="C237" s="169"/>
      <c r="D237" s="170" t="s">
        <v>77</v>
      </c>
      <c r="E237" s="182" t="s">
        <v>209</v>
      </c>
      <c r="F237" s="182" t="s">
        <v>237</v>
      </c>
      <c r="G237" s="169"/>
      <c r="H237" s="169"/>
      <c r="I237" s="172"/>
      <c r="J237" s="183">
        <f>BK237</f>
        <v>0</v>
      </c>
      <c r="K237" s="169"/>
      <c r="L237" s="174"/>
      <c r="M237" s="175"/>
      <c r="N237" s="176"/>
      <c r="O237" s="176"/>
      <c r="P237" s="177">
        <f>SUM(P238:P239)</f>
        <v>0</v>
      </c>
      <c r="Q237" s="176"/>
      <c r="R237" s="177">
        <f>SUM(R238:R239)</f>
        <v>5.3339999999999999E-2</v>
      </c>
      <c r="S237" s="176"/>
      <c r="T237" s="178">
        <f>SUM(T238:T239)</f>
        <v>0</v>
      </c>
      <c r="AR237" s="179" t="s">
        <v>86</v>
      </c>
      <c r="AT237" s="180" t="s">
        <v>77</v>
      </c>
      <c r="AU237" s="180" t="s">
        <v>86</v>
      </c>
      <c r="AY237" s="179" t="s">
        <v>170</v>
      </c>
      <c r="BK237" s="181">
        <f>SUM(BK238:BK239)</f>
        <v>0</v>
      </c>
    </row>
    <row r="238" spans="1:65" s="2" customFormat="1" ht="24.2" customHeight="1">
      <c r="A238" s="31"/>
      <c r="B238" s="32"/>
      <c r="C238" s="184" t="s">
        <v>1342</v>
      </c>
      <c r="D238" s="184" t="s">
        <v>172</v>
      </c>
      <c r="E238" s="185" t="s">
        <v>1343</v>
      </c>
      <c r="F238" s="186" t="s">
        <v>1344</v>
      </c>
      <c r="G238" s="187" t="s">
        <v>217</v>
      </c>
      <c r="H238" s="188">
        <v>42</v>
      </c>
      <c r="I238" s="189"/>
      <c r="J238" s="190">
        <f>ROUND(I238*H238,2)</f>
        <v>0</v>
      </c>
      <c r="K238" s="191"/>
      <c r="L238" s="36"/>
      <c r="M238" s="192" t="s">
        <v>1</v>
      </c>
      <c r="N238" s="193" t="s">
        <v>43</v>
      </c>
      <c r="O238" s="68"/>
      <c r="P238" s="194">
        <f>O238*H238</f>
        <v>0</v>
      </c>
      <c r="Q238" s="194">
        <v>3.0000000000000001E-5</v>
      </c>
      <c r="R238" s="194">
        <f>Q238*H238</f>
        <v>1.2600000000000001E-3</v>
      </c>
      <c r="S238" s="194">
        <v>0</v>
      </c>
      <c r="T238" s="195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176</v>
      </c>
      <c r="AT238" s="196" t="s">
        <v>172</v>
      </c>
      <c r="AU238" s="196" t="s">
        <v>88</v>
      </c>
      <c r="AY238" s="14" t="s">
        <v>170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4" t="s">
        <v>86</v>
      </c>
      <c r="BK238" s="197">
        <f>ROUND(I238*H238,2)</f>
        <v>0</v>
      </c>
      <c r="BL238" s="14" t="s">
        <v>176</v>
      </c>
      <c r="BM238" s="196" t="s">
        <v>1345</v>
      </c>
    </row>
    <row r="239" spans="1:65" s="2" customFormat="1" ht="24.2" customHeight="1">
      <c r="A239" s="31"/>
      <c r="B239" s="32"/>
      <c r="C239" s="198" t="s">
        <v>1346</v>
      </c>
      <c r="D239" s="198" t="s">
        <v>210</v>
      </c>
      <c r="E239" s="199" t="s">
        <v>1347</v>
      </c>
      <c r="F239" s="200" t="s">
        <v>1348</v>
      </c>
      <c r="G239" s="201" t="s">
        <v>217</v>
      </c>
      <c r="H239" s="202">
        <v>42</v>
      </c>
      <c r="I239" s="203"/>
      <c r="J239" s="204">
        <f>ROUND(I239*H239,2)</f>
        <v>0</v>
      </c>
      <c r="K239" s="205"/>
      <c r="L239" s="206"/>
      <c r="M239" s="207" t="s">
        <v>1</v>
      </c>
      <c r="N239" s="208" t="s">
        <v>43</v>
      </c>
      <c r="O239" s="68"/>
      <c r="P239" s="194">
        <f>O239*H239</f>
        <v>0</v>
      </c>
      <c r="Q239" s="194">
        <v>1.24E-3</v>
      </c>
      <c r="R239" s="194">
        <f>Q239*H239</f>
        <v>5.2080000000000001E-2</v>
      </c>
      <c r="S239" s="194">
        <v>0</v>
      </c>
      <c r="T239" s="195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204</v>
      </c>
      <c r="AT239" s="196" t="s">
        <v>210</v>
      </c>
      <c r="AU239" s="196" t="s">
        <v>88</v>
      </c>
      <c r="AY239" s="14" t="s">
        <v>170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4" t="s">
        <v>86</v>
      </c>
      <c r="BK239" s="197">
        <f>ROUND(I239*H239,2)</f>
        <v>0</v>
      </c>
      <c r="BL239" s="14" t="s">
        <v>176</v>
      </c>
      <c r="BM239" s="196" t="s">
        <v>1349</v>
      </c>
    </row>
    <row r="240" spans="1:65" s="12" customFormat="1" ht="22.9" customHeight="1">
      <c r="B240" s="168"/>
      <c r="C240" s="169"/>
      <c r="D240" s="170" t="s">
        <v>77</v>
      </c>
      <c r="E240" s="182" t="s">
        <v>280</v>
      </c>
      <c r="F240" s="182" t="s">
        <v>281</v>
      </c>
      <c r="G240" s="169"/>
      <c r="H240" s="169"/>
      <c r="I240" s="172"/>
      <c r="J240" s="183">
        <f>BK240</f>
        <v>0</v>
      </c>
      <c r="K240" s="169"/>
      <c r="L240" s="174"/>
      <c r="M240" s="175"/>
      <c r="N240" s="176"/>
      <c r="O240" s="176"/>
      <c r="P240" s="177">
        <f>SUM(P241:P242)</f>
        <v>0</v>
      </c>
      <c r="Q240" s="176"/>
      <c r="R240" s="177">
        <f>SUM(R241:R242)</f>
        <v>0</v>
      </c>
      <c r="S240" s="176"/>
      <c r="T240" s="178">
        <f>SUM(T241:T242)</f>
        <v>0</v>
      </c>
      <c r="AR240" s="179" t="s">
        <v>86</v>
      </c>
      <c r="AT240" s="180" t="s">
        <v>77</v>
      </c>
      <c r="AU240" s="180" t="s">
        <v>86</v>
      </c>
      <c r="AY240" s="179" t="s">
        <v>170</v>
      </c>
      <c r="BK240" s="181">
        <f>SUM(BK241:BK242)</f>
        <v>0</v>
      </c>
    </row>
    <row r="241" spans="1:65" s="2" customFormat="1" ht="24.2" customHeight="1">
      <c r="A241" s="31"/>
      <c r="B241" s="32"/>
      <c r="C241" s="184" t="s">
        <v>1350</v>
      </c>
      <c r="D241" s="184" t="s">
        <v>172</v>
      </c>
      <c r="E241" s="185" t="s">
        <v>283</v>
      </c>
      <c r="F241" s="186" t="s">
        <v>284</v>
      </c>
      <c r="G241" s="187" t="s">
        <v>191</v>
      </c>
      <c r="H241" s="188">
        <v>91.073999999999998</v>
      </c>
      <c r="I241" s="189"/>
      <c r="J241" s="190">
        <f>ROUND(I241*H241,2)</f>
        <v>0</v>
      </c>
      <c r="K241" s="191"/>
      <c r="L241" s="36"/>
      <c r="M241" s="192" t="s">
        <v>1</v>
      </c>
      <c r="N241" s="193" t="s">
        <v>43</v>
      </c>
      <c r="O241" s="68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176</v>
      </c>
      <c r="AT241" s="196" t="s">
        <v>172</v>
      </c>
      <c r="AU241" s="196" t="s">
        <v>88</v>
      </c>
      <c r="AY241" s="14" t="s">
        <v>170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4" t="s">
        <v>86</v>
      </c>
      <c r="BK241" s="197">
        <f>ROUND(I241*H241,2)</f>
        <v>0</v>
      </c>
      <c r="BL241" s="14" t="s">
        <v>176</v>
      </c>
      <c r="BM241" s="196" t="s">
        <v>1351</v>
      </c>
    </row>
    <row r="242" spans="1:65" s="2" customFormat="1" ht="24.2" customHeight="1">
      <c r="A242" s="31"/>
      <c r="B242" s="32"/>
      <c r="C242" s="184" t="s">
        <v>1352</v>
      </c>
      <c r="D242" s="184" t="s">
        <v>172</v>
      </c>
      <c r="E242" s="185" t="s">
        <v>1067</v>
      </c>
      <c r="F242" s="186" t="s">
        <v>1068</v>
      </c>
      <c r="G242" s="187" t="s">
        <v>191</v>
      </c>
      <c r="H242" s="188">
        <v>91.072999999999993</v>
      </c>
      <c r="I242" s="189"/>
      <c r="J242" s="190">
        <f>ROUND(I242*H242,2)</f>
        <v>0</v>
      </c>
      <c r="K242" s="191"/>
      <c r="L242" s="36"/>
      <c r="M242" s="192" t="s">
        <v>1</v>
      </c>
      <c r="N242" s="193" t="s">
        <v>43</v>
      </c>
      <c r="O242" s="68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176</v>
      </c>
      <c r="AT242" s="196" t="s">
        <v>172</v>
      </c>
      <c r="AU242" s="196" t="s">
        <v>88</v>
      </c>
      <c r="AY242" s="14" t="s">
        <v>170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4" t="s">
        <v>86</v>
      </c>
      <c r="BK242" s="197">
        <f>ROUND(I242*H242,2)</f>
        <v>0</v>
      </c>
      <c r="BL242" s="14" t="s">
        <v>176</v>
      </c>
      <c r="BM242" s="196" t="s">
        <v>1353</v>
      </c>
    </row>
    <row r="243" spans="1:65" s="12" customFormat="1" ht="25.9" customHeight="1">
      <c r="B243" s="168"/>
      <c r="C243" s="169"/>
      <c r="D243" s="170" t="s">
        <v>77</v>
      </c>
      <c r="E243" s="171" t="s">
        <v>286</v>
      </c>
      <c r="F243" s="171" t="s">
        <v>287</v>
      </c>
      <c r="G243" s="169"/>
      <c r="H243" s="169"/>
      <c r="I243" s="172"/>
      <c r="J243" s="173">
        <f>BK243</f>
        <v>0</v>
      </c>
      <c r="K243" s="169"/>
      <c r="L243" s="174"/>
      <c r="M243" s="175"/>
      <c r="N243" s="176"/>
      <c r="O243" s="176"/>
      <c r="P243" s="177">
        <f>P244</f>
        <v>0</v>
      </c>
      <c r="Q243" s="176"/>
      <c r="R243" s="177">
        <f>R244</f>
        <v>0</v>
      </c>
      <c r="S243" s="176"/>
      <c r="T243" s="178">
        <f>T244</f>
        <v>0</v>
      </c>
      <c r="AR243" s="179" t="s">
        <v>188</v>
      </c>
      <c r="AT243" s="180" t="s">
        <v>77</v>
      </c>
      <c r="AU243" s="180" t="s">
        <v>78</v>
      </c>
      <c r="AY243" s="179" t="s">
        <v>170</v>
      </c>
      <c r="BK243" s="181">
        <f>BK244</f>
        <v>0</v>
      </c>
    </row>
    <row r="244" spans="1:65" s="12" customFormat="1" ht="22.9" customHeight="1">
      <c r="B244" s="168"/>
      <c r="C244" s="169"/>
      <c r="D244" s="170" t="s">
        <v>77</v>
      </c>
      <c r="E244" s="182" t="s">
        <v>288</v>
      </c>
      <c r="F244" s="182" t="s">
        <v>289</v>
      </c>
      <c r="G244" s="169"/>
      <c r="H244" s="169"/>
      <c r="I244" s="172"/>
      <c r="J244" s="183">
        <f>BK244</f>
        <v>0</v>
      </c>
      <c r="K244" s="169"/>
      <c r="L244" s="174"/>
      <c r="M244" s="175"/>
      <c r="N244" s="176"/>
      <c r="O244" s="176"/>
      <c r="P244" s="177">
        <f>SUM(P245:P247)</f>
        <v>0</v>
      </c>
      <c r="Q244" s="176"/>
      <c r="R244" s="177">
        <f>SUM(R245:R247)</f>
        <v>0</v>
      </c>
      <c r="S244" s="176"/>
      <c r="T244" s="178">
        <f>SUM(T245:T247)</f>
        <v>0</v>
      </c>
      <c r="AR244" s="179" t="s">
        <v>188</v>
      </c>
      <c r="AT244" s="180" t="s">
        <v>77</v>
      </c>
      <c r="AU244" s="180" t="s">
        <v>86</v>
      </c>
      <c r="AY244" s="179" t="s">
        <v>170</v>
      </c>
      <c r="BK244" s="181">
        <f>SUM(BK245:BK247)</f>
        <v>0</v>
      </c>
    </row>
    <row r="245" spans="1:65" s="2" customFormat="1" ht="62.65" customHeight="1">
      <c r="A245" s="31"/>
      <c r="B245" s="32"/>
      <c r="C245" s="184" t="s">
        <v>1354</v>
      </c>
      <c r="D245" s="184" t="s">
        <v>172</v>
      </c>
      <c r="E245" s="185" t="s">
        <v>291</v>
      </c>
      <c r="F245" s="186" t="s">
        <v>292</v>
      </c>
      <c r="G245" s="187" t="s">
        <v>264</v>
      </c>
      <c r="H245" s="188">
        <v>1</v>
      </c>
      <c r="I245" s="189"/>
      <c r="J245" s="190">
        <f>ROUND(I245*H245,2)</f>
        <v>0</v>
      </c>
      <c r="K245" s="191"/>
      <c r="L245" s="36"/>
      <c r="M245" s="192" t="s">
        <v>1</v>
      </c>
      <c r="N245" s="193" t="s">
        <v>43</v>
      </c>
      <c r="O245" s="68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293</v>
      </c>
      <c r="AT245" s="196" t="s">
        <v>172</v>
      </c>
      <c r="AU245" s="196" t="s">
        <v>88</v>
      </c>
      <c r="AY245" s="14" t="s">
        <v>170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4" t="s">
        <v>86</v>
      </c>
      <c r="BK245" s="197">
        <f>ROUND(I245*H245,2)</f>
        <v>0</v>
      </c>
      <c r="BL245" s="14" t="s">
        <v>293</v>
      </c>
      <c r="BM245" s="196" t="s">
        <v>1355</v>
      </c>
    </row>
    <row r="246" spans="1:65" s="2" customFormat="1" ht="37.9" customHeight="1">
      <c r="A246" s="31"/>
      <c r="B246" s="32"/>
      <c r="C246" s="184" t="s">
        <v>1356</v>
      </c>
      <c r="D246" s="184" t="s">
        <v>172</v>
      </c>
      <c r="E246" s="185" t="s">
        <v>304</v>
      </c>
      <c r="F246" s="186" t="s">
        <v>305</v>
      </c>
      <c r="G246" s="187" t="s">
        <v>264</v>
      </c>
      <c r="H246" s="188">
        <v>1</v>
      </c>
      <c r="I246" s="189"/>
      <c r="J246" s="190">
        <f>ROUND(I246*H246,2)</f>
        <v>0</v>
      </c>
      <c r="K246" s="191"/>
      <c r="L246" s="36"/>
      <c r="M246" s="192" t="s">
        <v>1</v>
      </c>
      <c r="N246" s="193" t="s">
        <v>43</v>
      </c>
      <c r="O246" s="68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6" t="s">
        <v>293</v>
      </c>
      <c r="AT246" s="196" t="s">
        <v>172</v>
      </c>
      <c r="AU246" s="196" t="s">
        <v>88</v>
      </c>
      <c r="AY246" s="14" t="s">
        <v>170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4" t="s">
        <v>86</v>
      </c>
      <c r="BK246" s="197">
        <f>ROUND(I246*H246,2)</f>
        <v>0</v>
      </c>
      <c r="BL246" s="14" t="s">
        <v>293</v>
      </c>
      <c r="BM246" s="196" t="s">
        <v>1357</v>
      </c>
    </row>
    <row r="247" spans="1:65" s="2" customFormat="1" ht="14.45" customHeight="1">
      <c r="A247" s="31"/>
      <c r="B247" s="32"/>
      <c r="C247" s="184" t="s">
        <v>1358</v>
      </c>
      <c r="D247" s="184" t="s">
        <v>172</v>
      </c>
      <c r="E247" s="185" t="s">
        <v>312</v>
      </c>
      <c r="F247" s="186" t="s">
        <v>313</v>
      </c>
      <c r="G247" s="187" t="s">
        <v>264</v>
      </c>
      <c r="H247" s="188">
        <v>1</v>
      </c>
      <c r="I247" s="189"/>
      <c r="J247" s="190">
        <f>ROUND(I247*H247,2)</f>
        <v>0</v>
      </c>
      <c r="K247" s="191"/>
      <c r="L247" s="36"/>
      <c r="M247" s="209" t="s">
        <v>1</v>
      </c>
      <c r="N247" s="210" t="s">
        <v>43</v>
      </c>
      <c r="O247" s="211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293</v>
      </c>
      <c r="AT247" s="196" t="s">
        <v>172</v>
      </c>
      <c r="AU247" s="196" t="s">
        <v>88</v>
      </c>
      <c r="AY247" s="14" t="s">
        <v>170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4" t="s">
        <v>86</v>
      </c>
      <c r="BK247" s="197">
        <f>ROUND(I247*H247,2)</f>
        <v>0</v>
      </c>
      <c r="BL247" s="14" t="s">
        <v>293</v>
      </c>
      <c r="BM247" s="196" t="s">
        <v>1359</v>
      </c>
    </row>
    <row r="248" spans="1:65" s="2" customFormat="1" ht="6.95" customHeight="1">
      <c r="A248" s="3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36"/>
      <c r="M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</row>
  </sheetData>
  <sheetProtection algorithmName="SHA-512" hashValue="Y4DpKXrb5F052WYtwzimlhsZq9rFXhMnvnvlXI+RAQT81VDZoRLUgGcNM8VGcSmf8dmjwzBFvag6SJmLRzwsfw==" saltValue="tfix1ajYjZjeCN5jwVdxjCwQS76NtkB4KyhkzZXZIThlj1pd7hyAaVndPXgtbB+eiB8FJ1Pu7u0iX1SCvVknkw==" spinCount="100000" sheet="1" objects="1" scenarios="1" formatColumns="0" formatRows="0" autoFilter="0"/>
  <autoFilter ref="C122:K24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36</vt:i4>
      </vt:variant>
    </vt:vector>
  </HeadingPairs>
  <TitlesOfParts>
    <vt:vector size="54" baseType="lpstr">
      <vt:lpstr>Rekapitulace stavby</vt:lpstr>
      <vt:lpstr>01a - Stavební úpravy - I...</vt:lpstr>
      <vt:lpstr>01b - Stavební úpravy - I...</vt:lpstr>
      <vt:lpstr>02a - Komunikace - III. e...</vt:lpstr>
      <vt:lpstr>02b - Komunikace - IV. etapa</vt:lpstr>
      <vt:lpstr>03a - Veřejné osvětlení -...</vt:lpstr>
      <vt:lpstr>03b - Veřejné osvětlení -...</vt:lpstr>
      <vt:lpstr>04a - Terénní a sadové úp...</vt:lpstr>
      <vt:lpstr>04b - Terénní a sadové úp...</vt:lpstr>
      <vt:lpstr>06a - Kanalizace - stoky ...</vt:lpstr>
      <vt:lpstr>06c - Kanalizace - přípoj...</vt:lpstr>
      <vt:lpstr>06b - Kanalizace - stoky ...</vt:lpstr>
      <vt:lpstr>06d - Kanalizace - přípoj...</vt:lpstr>
      <vt:lpstr>07a - Vodovod - řady III....</vt:lpstr>
      <vt:lpstr>07b - Vodovod - řady IV. ...</vt:lpstr>
      <vt:lpstr>07c - Vodovod - přípojky ...</vt:lpstr>
      <vt:lpstr>07d - Vodovod - přípojky ...</vt:lpstr>
      <vt:lpstr>08 - Přeložka plynovodu -...</vt:lpstr>
      <vt:lpstr>'01a - Stavební úpravy - I...'!Názvy_tisku</vt:lpstr>
      <vt:lpstr>'01b - Stavební úpravy - I...'!Názvy_tisku</vt:lpstr>
      <vt:lpstr>'02a - Komunikace - III. e...'!Názvy_tisku</vt:lpstr>
      <vt:lpstr>'02b - Komunikace - IV. etapa'!Názvy_tisku</vt:lpstr>
      <vt:lpstr>'03a - Veřejné osvětlení -...'!Názvy_tisku</vt:lpstr>
      <vt:lpstr>'03b - Veřejné osvětlení -...'!Názvy_tisku</vt:lpstr>
      <vt:lpstr>'04a - Terénní a sadové úp...'!Názvy_tisku</vt:lpstr>
      <vt:lpstr>'04b - Terénní a sadové úp...'!Názvy_tisku</vt:lpstr>
      <vt:lpstr>'06a - Kanalizace - stoky ...'!Názvy_tisku</vt:lpstr>
      <vt:lpstr>'06b - Kanalizace - stoky ...'!Názvy_tisku</vt:lpstr>
      <vt:lpstr>'06c - Kanalizace - přípoj...'!Názvy_tisku</vt:lpstr>
      <vt:lpstr>'06d - Kanalizace - přípoj...'!Názvy_tisku</vt:lpstr>
      <vt:lpstr>'07a - Vodovod - řady III....'!Názvy_tisku</vt:lpstr>
      <vt:lpstr>'07b - Vodovod - řady IV. ...'!Názvy_tisku</vt:lpstr>
      <vt:lpstr>'07c - Vodovod - přípojky ...'!Názvy_tisku</vt:lpstr>
      <vt:lpstr>'07d - Vodovod - přípojky ...'!Názvy_tisku</vt:lpstr>
      <vt:lpstr>'08 - Přeložka plynovodu -...'!Názvy_tisku</vt:lpstr>
      <vt:lpstr>'Rekapitulace stavby'!Názvy_tisku</vt:lpstr>
      <vt:lpstr>'01a - Stavební úpravy - I...'!Oblast_tisku</vt:lpstr>
      <vt:lpstr>'01b - Stavební úpravy - I...'!Oblast_tisku</vt:lpstr>
      <vt:lpstr>'02a - Komunikace - III. e...'!Oblast_tisku</vt:lpstr>
      <vt:lpstr>'02b - Komunikace - IV. etapa'!Oblast_tisku</vt:lpstr>
      <vt:lpstr>'03a - Veřejné osvětlení -...'!Oblast_tisku</vt:lpstr>
      <vt:lpstr>'03b - Veřejné osvětlení -...'!Oblast_tisku</vt:lpstr>
      <vt:lpstr>'04a - Terénní a sadové úp...'!Oblast_tisku</vt:lpstr>
      <vt:lpstr>'04b - Terénní a sadové úp...'!Oblast_tisku</vt:lpstr>
      <vt:lpstr>'06a - Kanalizace - stoky ...'!Oblast_tisku</vt:lpstr>
      <vt:lpstr>'06b - Kanalizace - stoky ...'!Oblast_tisku</vt:lpstr>
      <vt:lpstr>'06c - Kanalizace - přípoj...'!Oblast_tisku</vt:lpstr>
      <vt:lpstr>'06d - Kanalizace - přípoj...'!Oblast_tisku</vt:lpstr>
      <vt:lpstr>'07a - Vodovod - řady III....'!Oblast_tisku</vt:lpstr>
      <vt:lpstr>'07b - Vodovod - řady IV. ...'!Oblast_tisku</vt:lpstr>
      <vt:lpstr>'07c - Vodovod - přípojky ...'!Oblast_tisku</vt:lpstr>
      <vt:lpstr>'07d - Vodovod - přípojky ...'!Oblast_tisku</vt:lpstr>
      <vt:lpstr>'08 - Přeložka plynovodu -...'!Oblast_tisku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Matoušek</dc:creator>
  <cp:lastModifiedBy>Pavel Matoušek</cp:lastModifiedBy>
  <dcterms:created xsi:type="dcterms:W3CDTF">2021-11-04T07:54:31Z</dcterms:created>
  <dcterms:modified xsi:type="dcterms:W3CDTF">2021-12-14T06:42:53Z</dcterms:modified>
</cp:coreProperties>
</file>